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VIGENCIA 2021\"/>
    </mc:Choice>
  </mc:AlternateContent>
  <bookViews>
    <workbookView xWindow="0" yWindow="0" windowWidth="28800" windowHeight="12330"/>
  </bookViews>
  <sheets>
    <sheet name="FEBRERO DE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0" i="1" l="1"/>
  <c r="AA50" i="1"/>
  <c r="Z50" i="1"/>
  <c r="AH50" i="1" s="1"/>
  <c r="AI49" i="1"/>
  <c r="AA49" i="1"/>
  <c r="Z49" i="1"/>
  <c r="AH49" i="1" s="1"/>
  <c r="F49" i="1"/>
  <c r="AI48" i="1"/>
  <c r="AA48" i="1"/>
  <c r="Z48" i="1"/>
  <c r="AH48" i="1" s="1"/>
  <c r="F48" i="1"/>
  <c r="AI47" i="1"/>
  <c r="AA47" i="1"/>
  <c r="Z47" i="1"/>
  <c r="AH47" i="1" s="1"/>
  <c r="AI46" i="1"/>
  <c r="AA46" i="1"/>
  <c r="Z46" i="1"/>
  <c r="AH46" i="1" s="1"/>
  <c r="AI45" i="1"/>
  <c r="AA45" i="1"/>
  <c r="Z45" i="1"/>
  <c r="AH45" i="1" s="1"/>
  <c r="AI44" i="1"/>
  <c r="AA44" i="1"/>
  <c r="Z44" i="1"/>
  <c r="AH44" i="1" s="1"/>
  <c r="AI43" i="1"/>
  <c r="AA43" i="1"/>
  <c r="Z43" i="1"/>
  <c r="AH43" i="1" s="1"/>
  <c r="F43" i="1"/>
  <c r="AM42" i="1"/>
  <c r="AI42" i="1"/>
  <c r="AA42" i="1"/>
  <c r="Z42" i="1"/>
  <c r="AH42" i="1" s="1"/>
  <c r="AI41" i="1"/>
  <c r="AA41" i="1"/>
  <c r="Z41" i="1"/>
  <c r="AH41" i="1" s="1"/>
  <c r="AN40" i="1"/>
  <c r="AN42" i="1" s="1"/>
  <c r="AI40" i="1"/>
  <c r="AA40" i="1"/>
  <c r="Z40" i="1"/>
  <c r="AH40" i="1" s="1"/>
  <c r="AI39" i="1"/>
  <c r="AA39" i="1"/>
  <c r="Z39" i="1"/>
  <c r="AH39" i="1" s="1"/>
  <c r="AI38" i="1"/>
  <c r="AA38" i="1"/>
  <c r="Z38" i="1"/>
  <c r="AH38" i="1" s="1"/>
  <c r="AL37" i="1"/>
  <c r="AI37" i="1"/>
  <c r="AA37" i="1"/>
  <c r="Z37" i="1"/>
  <c r="AH37" i="1" s="1"/>
  <c r="AI36" i="1"/>
  <c r="AA36" i="1"/>
  <c r="Z36" i="1"/>
  <c r="AH36" i="1" s="1"/>
  <c r="F36" i="1"/>
  <c r="AI35" i="1"/>
  <c r="AH35" i="1"/>
  <c r="AA35" i="1"/>
  <c r="Z35" i="1"/>
  <c r="F35" i="1"/>
  <c r="AI34" i="1"/>
  <c r="AA34" i="1"/>
  <c r="Z34" i="1"/>
  <c r="AH34" i="1" s="1"/>
  <c r="AI33" i="1"/>
  <c r="AA33" i="1"/>
  <c r="Z33" i="1"/>
  <c r="AH33" i="1" s="1"/>
  <c r="AI32" i="1"/>
  <c r="AA32" i="1"/>
  <c r="Z32" i="1"/>
  <c r="AH32" i="1" s="1"/>
  <c r="F32" i="1"/>
  <c r="AI31" i="1"/>
  <c r="AA31" i="1"/>
  <c r="Z31" i="1"/>
  <c r="AH31" i="1" s="1"/>
  <c r="F31" i="1"/>
  <c r="AI30" i="1"/>
  <c r="AA30" i="1"/>
  <c r="Z30" i="1"/>
  <c r="AH30" i="1" s="1"/>
  <c r="F30" i="1"/>
  <c r="AI29" i="1"/>
  <c r="AA29" i="1"/>
  <c r="Z29" i="1"/>
  <c r="AH29" i="1" s="1"/>
  <c r="AI28" i="1"/>
  <c r="AA28" i="1"/>
  <c r="Z28" i="1"/>
  <c r="AH28" i="1" s="1"/>
  <c r="AI27" i="1"/>
  <c r="AA27" i="1"/>
  <c r="Z27" i="1"/>
  <c r="AH27" i="1" s="1"/>
  <c r="AI26" i="1"/>
  <c r="AA26" i="1"/>
  <c r="Z26" i="1"/>
  <c r="AH26" i="1" s="1"/>
  <c r="AI25" i="1"/>
  <c r="AA25" i="1"/>
  <c r="Z25" i="1"/>
  <c r="AH25" i="1" s="1"/>
  <c r="AI24" i="1"/>
  <c r="AA24" i="1"/>
  <c r="Z24" i="1"/>
  <c r="AH24" i="1" s="1"/>
  <c r="AI23" i="1"/>
  <c r="AA23" i="1"/>
  <c r="Z23" i="1"/>
  <c r="AH23" i="1" s="1"/>
  <c r="F23" i="1"/>
  <c r="AI22" i="1"/>
  <c r="AA22" i="1"/>
  <c r="Z22" i="1"/>
  <c r="AH22" i="1" s="1"/>
  <c r="AI21" i="1"/>
  <c r="AA21" i="1"/>
  <c r="Z21" i="1"/>
  <c r="AH21" i="1" s="1"/>
  <c r="AI20" i="1"/>
  <c r="AA20" i="1"/>
  <c r="Z20" i="1"/>
  <c r="AH20" i="1" s="1"/>
  <c r="F20" i="1"/>
  <c r="AI19" i="1"/>
  <c r="AA19" i="1"/>
  <c r="Z19" i="1"/>
  <c r="AH19" i="1" s="1"/>
  <c r="AI18" i="1"/>
  <c r="AA18" i="1"/>
  <c r="Z18" i="1"/>
  <c r="AH18" i="1" s="1"/>
  <c r="F18" i="1"/>
  <c r="AI17" i="1"/>
  <c r="AA17" i="1"/>
  <c r="Z17" i="1"/>
  <c r="AH17" i="1" s="1"/>
  <c r="F17" i="1"/>
  <c r="AI16" i="1"/>
  <c r="AA16" i="1"/>
  <c r="Z16" i="1"/>
  <c r="AH16" i="1" s="1"/>
  <c r="F16" i="1"/>
  <c r="AI15" i="1"/>
  <c r="AA15" i="1"/>
  <c r="Z15" i="1"/>
  <c r="AH15" i="1" s="1"/>
  <c r="F15" i="1"/>
  <c r="AI14" i="1"/>
  <c r="AA14" i="1"/>
  <c r="Z14" i="1"/>
  <c r="AH14" i="1" s="1"/>
  <c r="F14" i="1"/>
  <c r="AI13" i="1"/>
  <c r="AH13" i="1"/>
  <c r="AA13" i="1"/>
  <c r="Z13" i="1"/>
  <c r="AI12" i="1"/>
  <c r="AH12" i="1"/>
  <c r="AA12" i="1"/>
  <c r="Z12" i="1"/>
  <c r="F12" i="1"/>
  <c r="AI11" i="1"/>
  <c r="AA11" i="1"/>
  <c r="Z11" i="1"/>
  <c r="AH11" i="1" s="1"/>
  <c r="F11" i="1"/>
  <c r="AI10" i="1"/>
  <c r="AA10" i="1"/>
  <c r="Z10" i="1"/>
  <c r="AH10" i="1" s="1"/>
  <c r="AI9" i="1"/>
  <c r="AA9" i="1"/>
  <c r="Z9" i="1"/>
  <c r="AH9" i="1" s="1"/>
  <c r="AI8" i="1"/>
  <c r="AA8" i="1"/>
  <c r="Z8" i="1"/>
  <c r="AH8" i="1" s="1"/>
  <c r="AK7" i="1"/>
  <c r="AI7" i="1"/>
  <c r="AA7" i="1"/>
  <c r="Z7" i="1"/>
  <c r="AH7" i="1" s="1"/>
  <c r="AI6" i="1"/>
  <c r="AA6" i="1"/>
  <c r="Z6" i="1"/>
  <c r="AH6" i="1" s="1"/>
  <c r="AI5" i="1"/>
  <c r="AA5" i="1"/>
  <c r="Z5" i="1"/>
  <c r="AH5" i="1" s="1"/>
  <c r="AK4" i="1"/>
  <c r="AK6" i="1" s="1"/>
  <c r="AI4" i="1"/>
  <c r="AA4" i="1"/>
  <c r="Z4" i="1"/>
  <c r="AH4" i="1" s="1"/>
  <c r="AI3" i="1"/>
  <c r="AA3" i="1"/>
  <c r="Z3" i="1"/>
  <c r="AH3" i="1" s="1"/>
</calcChain>
</file>

<file path=xl/sharedStrings.xml><?xml version="1.0" encoding="utf-8"?>
<sst xmlns="http://schemas.openxmlformats.org/spreadsheetml/2006/main" count="573" uniqueCount="237">
  <si>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</si>
  <si>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</si>
  <si>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</si>
  <si>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</si>
  <si>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</si>
  <si>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</si>
  <si>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</si>
  <si>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No 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</si>
  <si>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</si>
  <si>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</si>
  <si>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</si>
  <si>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</si>
  <si>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</si>
  <si>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</si>
  <si>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</si>
  <si>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</si>
  <si>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</si>
  <si>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DEL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</si>
  <si>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</si>
  <si>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</si>
  <si>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</si>
  <si>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</si>
  <si>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</si>
  <si>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</si>
  <si>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</si>
  <si>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</si>
  <si>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</si>
  <si>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</si>
  <si>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</si>
  <si>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</si>
  <si>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TIPO DE MODIFICACION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</si>
  <si>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</si>
  <si>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</si>
  <si>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</si>
  <si>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</si>
  <si>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</si>
  <si>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</si>
  <si>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BOGOTA D.C</t>
  </si>
  <si>
    <t>NATURAL</t>
  </si>
  <si>
    <t>INTERNO</t>
  </si>
  <si>
    <t>MES</t>
  </si>
  <si>
    <t>JURIDICA</t>
  </si>
  <si>
    <t>ANGELICA ROBAYO PIÑEROS</t>
  </si>
  <si>
    <t>SUBGERENCIA DE GESTION DE SERVICIOS DE SALUD</t>
  </si>
  <si>
    <t xml:space="preserve">PRESTACION DE SERVICIOS COMO MEDICO GENERAL </t>
  </si>
  <si>
    <t>ANLLY CATERIN HERNANDEZ CASTILLO</t>
  </si>
  <si>
    <t>COORDINACIÓN MEDICA</t>
  </si>
  <si>
    <t>VILLAVICENCIO</t>
  </si>
  <si>
    <t>SAN JOSE DEL GUAVIARE</t>
  </si>
  <si>
    <t>PRESTACION DE SERVICIOS COMO AUXILIAR DE ENFERMERIA</t>
  </si>
  <si>
    <t>GABRIEL GILBERTO CARDENAS BEJARANO</t>
  </si>
  <si>
    <t>COORDINACIÓN DE  ENFERMERIA</t>
  </si>
  <si>
    <t>flami27@hotmail.com</t>
  </si>
  <si>
    <t>PRESTACION DE SERVICIOS PARA REALIZAR ACTIVIDADES DE ASEO Y DESINFECCION EN LAS AREAS ASISTENCIALES Y ADMINISTRATIVAS</t>
  </si>
  <si>
    <t>ROSA EMILIANA MELO LOAIZA</t>
  </si>
  <si>
    <t>ASEO Y DESINFECCION</t>
  </si>
  <si>
    <t>CALI</t>
  </si>
  <si>
    <t>ISTMINA</t>
  </si>
  <si>
    <t>SAN  JOSE DEL GUAVIARE</t>
  </si>
  <si>
    <t>MARIELA ROJAS SALAZAR</t>
  </si>
  <si>
    <t>TRABAJO SOCIAL (SIAU)</t>
  </si>
  <si>
    <t>PRESTACION DE SERVICIOS PROFESIONALES COMO BACTERIOLOGA</t>
  </si>
  <si>
    <t>DAYANA ISABEL MENDEZ NARANJO</t>
  </si>
  <si>
    <t>LABORATORIO CLINICO</t>
  </si>
  <si>
    <t>SUBGERENCIA DE GESTION ADMINISTRATIVA Y FINANCIERA</t>
  </si>
  <si>
    <t>PRESTACION DE SERVICIOS COMO AUXILIAR DE COCINA</t>
  </si>
  <si>
    <t>LUZ MIRIAN MENESES ARIAS</t>
  </si>
  <si>
    <t>SERVICIO DE ECONOMATO</t>
  </si>
  <si>
    <t>ROSA GABRIELA ROJAS MONCADA</t>
  </si>
  <si>
    <t>EDITH MILENA ALVAREZ ORJUELA</t>
  </si>
  <si>
    <t>PAMPLONA</t>
  </si>
  <si>
    <t>ACACIAS</t>
  </si>
  <si>
    <t>PRESTACION DE SERVICIOS PROFESIONALES EN ENFERMERIA</t>
  </si>
  <si>
    <t>PRESATCION DE SERVICOIS COMO AUXILIAR ADMINISTRATIVO</t>
  </si>
  <si>
    <t>JOSE ORLANDO LOPEZ ARENAS</t>
  </si>
  <si>
    <t>FACTURACION</t>
  </si>
  <si>
    <t>DIAS</t>
  </si>
  <si>
    <t>SERVICIO</t>
  </si>
  <si>
    <t>RUT</t>
  </si>
  <si>
    <t>VIVIANA ANDREA  MEJIA PEREZ</t>
  </si>
  <si>
    <t>PLANEACION, MERCADEO Y SISTEMAS DE INFORMACION</t>
  </si>
  <si>
    <t>ericayantonella@hotmaill</t>
  </si>
  <si>
    <t>MANTENIMIENTO</t>
  </si>
  <si>
    <t>QUIBDO</t>
  </si>
  <si>
    <t>SUMINISTRO</t>
  </si>
  <si>
    <t>CLAUDIA YINET VANEGAS FIGUEROA</t>
  </si>
  <si>
    <t>CALIDAD</t>
  </si>
  <si>
    <t>MONTERREY</t>
  </si>
  <si>
    <t>ARCHIVO</t>
  </si>
  <si>
    <t xml:space="preserve">PRESTACION DE SERVICIOS COMO AUXILIAR ADMINISTRATIVO </t>
  </si>
  <si>
    <t>bretonlab@outlook.com</t>
  </si>
  <si>
    <t>ALEXANDRA BONILLA PEREZ</t>
  </si>
  <si>
    <t xml:space="preserve">SUMINISTRO DE HEMOCOMPONENTES SANGUINEOS </t>
  </si>
  <si>
    <t>01/02/2021</t>
  </si>
  <si>
    <t>LINA KAHORY RIVERA PRECIADO</t>
  </si>
  <si>
    <t>kahory_994@hotmail.com</t>
  </si>
  <si>
    <t>YURY CAROLINA GONZALEZ ALVAREZ</t>
  </si>
  <si>
    <t>cgonsalez163@gmail.com</t>
  </si>
  <si>
    <t>HUGO ROSANIA ARRIETA</t>
  </si>
  <si>
    <t>SANDRA LUCIA RIOS MENDEZ</t>
  </si>
  <si>
    <t>riosmende@gmail.com</t>
  </si>
  <si>
    <t>DUVAN CARPIO MERCADO</t>
  </si>
  <si>
    <t>BUENA VISTA</t>
  </si>
  <si>
    <t>karmenduvan22@gmail.com</t>
  </si>
  <si>
    <t>DUMAR HARLEY BELTRAN BRAVO</t>
  </si>
  <si>
    <t>dumarbeltran95@gmail.com</t>
  </si>
  <si>
    <t>ANDERSON ESTEVEN ORTIZ MONROY</t>
  </si>
  <si>
    <t>anderson_ortiz_@hotmail.com</t>
  </si>
  <si>
    <t>LADY DIANA PALACIOS AMADO</t>
  </si>
  <si>
    <t>diani527@hotmail.com</t>
  </si>
  <si>
    <t>LEIDY CAROLINA MORALES SOLER</t>
  </si>
  <si>
    <t>carosoler,20@gmail.com</t>
  </si>
  <si>
    <t>SUMINISTRO DE MATERIAL DE OSTEOSINTESIS</t>
  </si>
  <si>
    <t>RODRIGUEZ ANGEL Y CIA S.A.S</t>
  </si>
  <si>
    <t>800130856-7</t>
  </si>
  <si>
    <t>geencia@rodriangel.com</t>
  </si>
  <si>
    <t>CIRUGIA</t>
  </si>
  <si>
    <t>ANELIA REYES LOZANO</t>
  </si>
  <si>
    <t>sergy25a@yahoo.com</t>
  </si>
  <si>
    <t>ROCIO DEL CARMEN MOSQUERA AGUALIMPIA</t>
  </si>
  <si>
    <t>TADO</t>
  </si>
  <si>
    <t>EDNA ROCIO REY NARANJO</t>
  </si>
  <si>
    <t>rociorey03@hotmail.com</t>
  </si>
  <si>
    <t>PRESTACION DE SERVICIOS PARA REALIZAR ACTIVIDADES DE MANTENIMIENTO HOSPITALARIO</t>
  </si>
  <si>
    <t>ABRAHAM ALVARADO SALINAS</t>
  </si>
  <si>
    <t>DAGUA</t>
  </si>
  <si>
    <t>PRESTACION DE SERVICIOS PARA REALIZAR ACTIVIDADES DE JARDINERIA</t>
  </si>
  <si>
    <t>UBARLEY RODRIGUEZ GIRALDO</t>
  </si>
  <si>
    <t>isabeltalero4@gmail.com</t>
  </si>
  <si>
    <t>EUDALDO MENDEZ PULIDIO</t>
  </si>
  <si>
    <t>agomy.03@hotmail.com</t>
  </si>
  <si>
    <t>CARLOS JULIO CASTAÑEDA DIAZ</t>
  </si>
  <si>
    <t>carlosjulio050877@gmail.com</t>
  </si>
  <si>
    <t xml:space="preserve">PRESTACION DE SERVICIOS COMO TECNICO DE MANTENIMIENTO PARA REALIZAR ACTIVIDADES DE MANTENIMIENTO PREVENTIVO Y CORRECTIVO A EQUIPOS DE COMPUTO, IMPRESORAS, SERVIDORES, NASS Y SWITHC </t>
  </si>
  <si>
    <t>DIVER FLAMINIO RENTERIA MOSQUERA</t>
  </si>
  <si>
    <t>GABY MAURICIO CAICEDO QUINTERO</t>
  </si>
  <si>
    <t>theescorpion30@hotmail.com</t>
  </si>
  <si>
    <t>PRESTACION DE SERVICIOS COMO AUXILIAR DMINISTRATIVO</t>
  </si>
  <si>
    <t>DUBERNEY ROMERO TONUSCO</t>
  </si>
  <si>
    <t>duberneya78@gmail.com</t>
  </si>
  <si>
    <t>ACTIVOS FIJOS</t>
  </si>
  <si>
    <t>GIOVANY ANDRES DIAZ LOPEZ</t>
  </si>
  <si>
    <t>gio_m6@hotmail.com</t>
  </si>
  <si>
    <t>LEYDI GIOVANA RODRIGUEZ ESQUIVEL</t>
  </si>
  <si>
    <t>leydirodriguez763@gmail.com</t>
  </si>
  <si>
    <t>PRESTACION DE SERVICIOS COMO COMUNICADORA SOCIAL</t>
  </si>
  <si>
    <t>LAURA VICTORIA ALVARADO ROLDAN</t>
  </si>
  <si>
    <t>lauravictoriaalvarado@gmail.com</t>
  </si>
  <si>
    <t xml:space="preserve">PRESTACION DE SERVICIOS COMO PROFESIONAL DE APOYO </t>
  </si>
  <si>
    <t>YARLEDY GARZON CACERES</t>
  </si>
  <si>
    <t>yarledygarzonc26@gmail.com</t>
  </si>
  <si>
    <t>JONH ALEJANDRO CASTRO SILVA</t>
  </si>
  <si>
    <t>alejocastro_92@hotmail.com</t>
  </si>
  <si>
    <t xml:space="preserve">NINI JOHANA UMAÑA </t>
  </si>
  <si>
    <t>ginanataliau@gmail.com</t>
  </si>
  <si>
    <t xml:space="preserve">PRESTACION DE SERVICIOS PROFESIONALES COMO MEDICO DE APOYO A LA AUDITORIA CONCURRENTE </t>
  </si>
  <si>
    <t>CARLOS ALEJANDRO VILLEGAS QUINTERO</t>
  </si>
  <si>
    <t>avillegas,164@gmail.com</t>
  </si>
  <si>
    <t xml:space="preserve">PRESTACION DE SERVICIOS PRFESIONALES EN ENFERMERIA DE APOYO AL AREA DE CALIDAD </t>
  </si>
  <si>
    <t>KATERIN DAYANA SANCHEZ RAMIREZ</t>
  </si>
  <si>
    <t>SAN PABLO DE BORBUR</t>
  </si>
  <si>
    <t>akteda_94@hotmail.com</t>
  </si>
  <si>
    <t>04/02/2021</t>
  </si>
  <si>
    <t>SUMINISTRO DE REACTIVOS CON APOYO TECNOLOGICO DE ANALIZADORES DE SOFTWARE</t>
  </si>
  <si>
    <t>BRETON LAB SAS</t>
  </si>
  <si>
    <t>900175635-2</t>
  </si>
  <si>
    <t xml:space="preserve">PRESTACION DE SERVICIOS PARA EL PROCESAMIENTO DE LAS PRUEBAS DE EXAMENES  ESPECIALIZADOS Y/O RUTINA COMO APOYO A DAR CUMPLIMIENTO A LAS ACTIVIDADES  DE DIAGNOSTICO, PREVENCIÓN, TRATAMIENTO, SEGUIMIENTO, CONTROL Y VIGILANCIA DE LAS ENFERMEDADES </t>
  </si>
  <si>
    <t>INSTITUTO DE DIAGNOSTICO MEDICO S.A</t>
  </si>
  <si>
    <t>800065396-2</t>
  </si>
  <si>
    <t>contabilidad@idime.com.com</t>
  </si>
  <si>
    <t>SUMINISTRO DE COMBUSTIBLES Y LUBRICANTES PARA LA PLANTA ELECTRICA Y EL PARQUE AUTOMOTOR</t>
  </si>
  <si>
    <t>MARTHA CECILIA CALA</t>
  </si>
  <si>
    <t>estacion.comuneros@hotmail.com</t>
  </si>
  <si>
    <t>05/02/2021</t>
  </si>
  <si>
    <t>dayanak18_3@hotmail.com</t>
  </si>
  <si>
    <t>GLORIA INES VIVAS</t>
  </si>
  <si>
    <t>SANTANDER DE QUILICHAO</t>
  </si>
  <si>
    <t>gloririavivas2021gmail.com</t>
  </si>
  <si>
    <t>SUMINISTRO DE CONSUMIBLES Y ACCESORIO PARA LA IMPRESORA DE PLACAS CARESTREAM MODELO DRIVIEW 5700, DIGITALIZADOR CARESTREAM MODELO VITA CTR Y LIMPIADORES DE EQUIPOS DE TOMA DE IMÁGENES DIAGNOSTICAS</t>
  </si>
  <si>
    <t>DICIMED SAS</t>
  </si>
  <si>
    <t>892002085-1</t>
  </si>
  <si>
    <t>gerencia@dicimed.com</t>
  </si>
  <si>
    <t>RAYOS X</t>
  </si>
  <si>
    <t>09/02/2021</t>
  </si>
  <si>
    <t>SERVICIO DE RECOLECCION, TRANSPORTE, DISPOSICION FINAL E INCINERACION DE RESIDUOS SOLIDOS PELIGROSOS GENERADOS</t>
  </si>
  <si>
    <t>AMBIENTAR ESP SA</t>
  </si>
  <si>
    <t>832001423-5</t>
  </si>
  <si>
    <t xml:space="preserve">ambientarsaesp@gmail.com </t>
  </si>
  <si>
    <t>10/02/2021</t>
  </si>
  <si>
    <t>JOSE SEGUNDO MORENO POLO</t>
  </si>
  <si>
    <t>REMOLINO</t>
  </si>
  <si>
    <t>jesucristomisalvadordios@gmail.com</t>
  </si>
  <si>
    <t>ANDRES ELIAS SIBAJA PEREZ</t>
  </si>
  <si>
    <t>CERETE</t>
  </si>
  <si>
    <t>andrelias-96@hotmail.com</t>
  </si>
  <si>
    <t>KARINA ESTEFANIA CALDERON BORJA</t>
  </si>
  <si>
    <t>karinacalderonborja17@gmail.com</t>
  </si>
  <si>
    <t>VALOR EJEC</t>
  </si>
  <si>
    <t>YOSIMAR MOSQUERA CORDOBA</t>
  </si>
  <si>
    <t>yosinati@hotmail.com</t>
  </si>
  <si>
    <t>VALOR CO</t>
  </si>
  <si>
    <t xml:space="preserve">PRESTACION DE SERVICIOS COMO TECNICO DE MANTENIMIENTO PARA REAZAR ACTIVIDADES DE ELECTRICIDAD </t>
  </si>
  <si>
    <t>JOSE RUBIEL MUÑOZ MADRIGALES</t>
  </si>
  <si>
    <t>erikayantonella@hotmail.com</t>
  </si>
  <si>
    <t>PRESTACION DE SERVICIOS PARA REALIZAR ACTIVIDADES DE MANTENIMIENTO PREVENTIVO Y CORRECTIVO  A EQUIPOS DE ACONDICIONAMIENTO DE AIRE Y EQUIPOS DE REFRIGERACION DE LA RED DE FRIO</t>
  </si>
  <si>
    <t>ROBINSON ANDRES LOAIZA VELANDIA</t>
  </si>
  <si>
    <t>robinsonaloaiza@gmail.com</t>
  </si>
  <si>
    <t>15/02/2020</t>
  </si>
  <si>
    <t>HOSPITAL UNIVERSITARIO CLINICA SAN RAFAEL</t>
  </si>
  <si>
    <t>direcciongeneral1@ncsanrafael.com</t>
  </si>
  <si>
    <t>18/02/2021</t>
  </si>
  <si>
    <t>KARLA JOHANA MARTINEZ CADENA</t>
  </si>
  <si>
    <t>CAJICA</t>
  </si>
  <si>
    <t>karla.johana@gmail.com</t>
  </si>
  <si>
    <t>ANGIE RAQUEL TAMARA ARIZA</t>
  </si>
  <si>
    <t>CARTAGENA</t>
  </si>
  <si>
    <t>arta_16@hotmail.com</t>
  </si>
  <si>
    <t>PRESTACION DE SERVICIOS PROFESIONALES DE APOYO AL AREA DE ACTIVOS FIJOS</t>
  </si>
  <si>
    <t>YEIMY MILENA LESMES HERNANDEZ</t>
  </si>
  <si>
    <t>yeimy-mile@hotmail.com</t>
  </si>
  <si>
    <t>JENNIFER TATIANA PINZON HERRERA</t>
  </si>
  <si>
    <t>jenniferpinzon17@hotmail.com</t>
  </si>
  <si>
    <t>19/02/2020</t>
  </si>
  <si>
    <t>SUMINISTRO DE VIVERES PARA LA PREPARACION DE RACIONES INTRAHOSPITALARIAS</t>
  </si>
  <si>
    <t>JOSE ARMANDO SAAVEDRA PUENTES</t>
  </si>
  <si>
    <t>VILLANUEVA</t>
  </si>
  <si>
    <t>yoli19c@hotmail.com</t>
  </si>
  <si>
    <t>19/02/2021</t>
  </si>
  <si>
    <t>MANTENIMIENTO PREVENTIVO, PREDICTIVO Y CORRECTIVO; VALIDACIÓN, DIAGNOSTICO  Y SUMINISTRO DE REPUESTOS Y CONSUMIBLES DE LOS EQUIPOS BIOMÉDICOS DE LA ESE HOSPITAL SAN JOSÉ DEL GUAVIARE</t>
  </si>
  <si>
    <t>213020101/213010101</t>
  </si>
  <si>
    <t>INGENIERIA Y ARQUITECTURA HOSPITALARIA SAS</t>
  </si>
  <si>
    <t>822007412-5</t>
  </si>
  <si>
    <t>ingeniriaarquitectura@iahospitalaria.com</t>
  </si>
  <si>
    <t>22//02/2021</t>
  </si>
  <si>
    <t>PRESTACIÓN DE SERVICIOS PROFESIONALES COMO MEDICO GENERAL PARA LA ELABORACION E IMPLEMENTACION DE LAS GUIAS DE PRACTICA CLINICA</t>
  </si>
  <si>
    <t>SYILVIA NAYDU FONSECA GARCIA</t>
  </si>
  <si>
    <t>sylvianaydu@hotmail.com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</si>
</sst>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_ ;\-0\ "/>
    <numFmt numFmtId="165" formatCode="_-* #,##0_-;\-* #,##0_-;_-* &quot;-&quot;??_-;_-@_-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7030A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</cellStyleXfs>
  <cellXfs count="123">
    <xf numFmtId="0" fontId="0" fillId="0" borderId="0" xfId="0"/>
    <xf numFmtId="41" fontId="7" fillId="0" borderId="0" xfId="2" applyFont="1" applyFill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1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1" fontId="3" fillId="0" borderId="0" xfId="2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164" fontId="13" fillId="0" borderId="8" xfId="2" applyNumberFormat="1" applyFont="1" applyFill="1" applyBorder="1" applyAlignment="1">
      <alignment horizontal="right" vertical="center"/>
    </xf>
    <xf numFmtId="0" fontId="9" fillId="0" borderId="8" xfId="0" applyNumberFormat="1" applyFont="1" applyFill="1" applyBorder="1" applyAlignment="1">
      <alignment horizontal="center" vertical="center"/>
    </xf>
    <xf numFmtId="14" fontId="14" fillId="0" borderId="8" xfId="2" applyNumberFormat="1" applyFont="1" applyFill="1" applyBorder="1" applyAlignment="1">
      <alignment horizontal="right" vertical="center"/>
    </xf>
    <xf numFmtId="0" fontId="17" fillId="0" borderId="8" xfId="4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right" vertical="center"/>
    </xf>
    <xf numFmtId="41" fontId="11" fillId="0" borderId="8" xfId="2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6" fontId="10" fillId="0" borderId="8" xfId="0" applyNumberFormat="1" applyFont="1" applyFill="1" applyBorder="1" applyAlignment="1">
      <alignment horizontal="center" vertical="center"/>
    </xf>
    <xf numFmtId="41" fontId="10" fillId="0" borderId="8" xfId="2" applyFont="1" applyFill="1" applyBorder="1" applyAlignment="1">
      <alignment horizontal="center" vertical="center"/>
    </xf>
    <xf numFmtId="49" fontId="11" fillId="0" borderId="8" xfId="2" applyNumberFormat="1" applyFont="1" applyFill="1" applyBorder="1" applyAlignment="1">
      <alignment horizontal="right" vertical="center"/>
    </xf>
    <xf numFmtId="37" fontId="12" fillId="0" borderId="8" xfId="3" applyNumberFormat="1" applyFont="1" applyFill="1" applyBorder="1" applyAlignment="1">
      <alignment horizontal="right" vertical="center"/>
    </xf>
    <xf numFmtId="166" fontId="9" fillId="0" borderId="8" xfId="0" applyNumberFormat="1" applyFont="1" applyFill="1" applyBorder="1" applyAlignment="1">
      <alignment horizontal="center" vertical="center"/>
    </xf>
    <xf numFmtId="41" fontId="3" fillId="0" borderId="0" xfId="2" applyFont="1" applyFill="1" applyAlignment="1">
      <alignment horizontal="left" vertical="center"/>
    </xf>
    <xf numFmtId="41" fontId="10" fillId="0" borderId="0" xfId="2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43" fontId="10" fillId="0" borderId="0" xfId="1" applyFont="1" applyFill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41" fontId="9" fillId="0" borderId="8" xfId="2" applyFont="1" applyFill="1" applyBorder="1" applyAlignment="1">
      <alignment horizontal="left" vertical="center"/>
    </xf>
    <xf numFmtId="41" fontId="12" fillId="0" borderId="8" xfId="2" applyFont="1" applyFill="1" applyBorder="1" applyAlignment="1">
      <alignment horizontal="right" vertical="center"/>
    </xf>
    <xf numFmtId="41" fontId="9" fillId="0" borderId="8" xfId="2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/>
    </xf>
    <xf numFmtId="165" fontId="11" fillId="0" borderId="8" xfId="1" applyNumberFormat="1" applyFont="1" applyFill="1" applyBorder="1" applyAlignment="1">
      <alignment horizontal="center" vertical="center"/>
    </xf>
    <xf numFmtId="41" fontId="15" fillId="0" borderId="8" xfId="2" applyFont="1" applyFill="1" applyBorder="1" applyAlignment="1">
      <alignment vertical="center"/>
    </xf>
    <xf numFmtId="41" fontId="10" fillId="0" borderId="8" xfId="2" applyFont="1" applyFill="1" applyBorder="1" applyAlignment="1">
      <alignment horizontal="right" vertical="center" wrapText="1"/>
    </xf>
    <xf numFmtId="14" fontId="11" fillId="0" borderId="8" xfId="2" applyNumberFormat="1" applyFont="1" applyFill="1" applyBorder="1" applyAlignment="1">
      <alignment horizontal="center" vertical="center"/>
    </xf>
    <xf numFmtId="41" fontId="10" fillId="0" borderId="8" xfId="2" applyFont="1" applyFill="1" applyBorder="1" applyAlignment="1">
      <alignment horizontal="right" vertical="center"/>
    </xf>
    <xf numFmtId="0" fontId="18" fillId="0" borderId="8" xfId="5" applyFont="1" applyFill="1" applyBorder="1" applyAlignment="1">
      <alignment horizontal="left" vertical="center" wrapText="1"/>
    </xf>
    <xf numFmtId="165" fontId="10" fillId="0" borderId="8" xfId="1" applyNumberFormat="1" applyFont="1" applyFill="1" applyBorder="1" applyAlignment="1">
      <alignment horizontal="right" vertical="center"/>
    </xf>
    <xf numFmtId="0" fontId="17" fillId="0" borderId="8" xfId="4" applyFont="1" applyFill="1" applyBorder="1" applyAlignment="1">
      <alignment horizontal="left" vertical="center" wrapText="1"/>
    </xf>
    <xf numFmtId="0" fontId="19" fillId="0" borderId="8" xfId="5" applyFont="1" applyFill="1" applyBorder="1" applyAlignment="1">
      <alignment horizontal="right" vertical="center" wrapText="1"/>
    </xf>
    <xf numFmtId="41" fontId="11" fillId="0" borderId="8" xfId="2" applyFont="1" applyFill="1" applyBorder="1" applyAlignment="1">
      <alignment horizontal="right" vertical="center"/>
    </xf>
    <xf numFmtId="0" fontId="20" fillId="0" borderId="8" xfId="4" applyFont="1" applyFill="1" applyBorder="1" applyAlignment="1">
      <alignment horizontal="left" vertical="center"/>
    </xf>
    <xf numFmtId="165" fontId="10" fillId="0" borderId="8" xfId="1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right" vertical="center"/>
    </xf>
    <xf numFmtId="41" fontId="9" fillId="0" borderId="8" xfId="2" applyFont="1" applyFill="1" applyBorder="1" applyAlignment="1">
      <alignment horizontal="left" vertical="center" wrapText="1"/>
    </xf>
    <xf numFmtId="41" fontId="12" fillId="0" borderId="8" xfId="2" applyFont="1" applyFill="1" applyBorder="1" applyAlignment="1">
      <alignment horizontal="right" vertical="center" wrapText="1"/>
    </xf>
    <xf numFmtId="41" fontId="9" fillId="0" borderId="8" xfId="2" applyFont="1" applyFill="1" applyBorder="1" applyAlignment="1">
      <alignment vertical="center" wrapText="1"/>
    </xf>
    <xf numFmtId="0" fontId="21" fillId="0" borderId="8" xfId="0" applyFont="1" applyFill="1" applyBorder="1" applyAlignment="1">
      <alignment horizontal="left" vertical="center"/>
    </xf>
    <xf numFmtId="0" fontId="13" fillId="0" borderId="0" xfId="0" applyFont="1"/>
    <xf numFmtId="0" fontId="13" fillId="0" borderId="8" xfId="0" applyFont="1" applyFill="1" applyBorder="1" applyAlignment="1">
      <alignment horizontal="left" vertical="center"/>
    </xf>
    <xf numFmtId="41" fontId="15" fillId="0" borderId="8" xfId="2" applyFont="1" applyFill="1" applyBorder="1" applyAlignment="1">
      <alignment horizontal="left"/>
    </xf>
    <xf numFmtId="41" fontId="13" fillId="0" borderId="8" xfId="2" applyFont="1" applyFill="1" applyBorder="1" applyAlignment="1">
      <alignment horizontal="right" vertical="center"/>
    </xf>
    <xf numFmtId="14" fontId="12" fillId="0" borderId="8" xfId="2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/>
    </xf>
    <xf numFmtId="41" fontId="11" fillId="3" borderId="8" xfId="2" applyFont="1" applyFill="1" applyBorder="1" applyAlignment="1">
      <alignment horizontal="center" vertical="center"/>
    </xf>
    <xf numFmtId="41" fontId="11" fillId="0" borderId="8" xfId="2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1" fontId="10" fillId="0" borderId="8" xfId="0" applyNumberFormat="1" applyFont="1" applyFill="1" applyBorder="1" applyAlignment="1">
      <alignment horizontal="left" vertical="center"/>
    </xf>
    <xf numFmtId="164" fontId="11" fillId="0" borderId="8" xfId="0" applyNumberFormat="1" applyFont="1" applyFill="1" applyBorder="1" applyAlignment="1">
      <alignment horizontal="right" vertical="center"/>
    </xf>
    <xf numFmtId="14" fontId="12" fillId="0" borderId="8" xfId="2" applyNumberFormat="1" applyFont="1" applyFill="1" applyBorder="1" applyAlignment="1">
      <alignment horizontal="right" vertical="center"/>
    </xf>
    <xf numFmtId="49" fontId="11" fillId="0" borderId="8" xfId="0" applyNumberFormat="1" applyFont="1" applyFill="1" applyBorder="1" applyAlignment="1">
      <alignment horizontal="left" vertical="center"/>
    </xf>
    <xf numFmtId="3" fontId="10" fillId="0" borderId="8" xfId="0" applyNumberFormat="1" applyFont="1" applyFill="1" applyBorder="1" applyAlignment="1">
      <alignment horizontal="left" vertical="center" wrapText="1"/>
    </xf>
    <xf numFmtId="41" fontId="20" fillId="0" borderId="8" xfId="4" applyNumberFormat="1" applyFont="1" applyFill="1" applyBorder="1" applyAlignment="1">
      <alignment horizontal="left" vertical="center"/>
    </xf>
    <xf numFmtId="164" fontId="13" fillId="0" borderId="8" xfId="2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165" fontId="11" fillId="0" borderId="0" xfId="1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1" fontId="9" fillId="0" borderId="0" xfId="2" applyFont="1" applyFill="1" applyAlignment="1">
      <alignment horizontal="left" vertical="center"/>
    </xf>
    <xf numFmtId="41" fontId="12" fillId="0" borderId="0" xfId="2" applyFont="1" applyFill="1" applyAlignment="1">
      <alignment horizontal="right" vertical="center"/>
    </xf>
    <xf numFmtId="0" fontId="9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1" fontId="9" fillId="0" borderId="0" xfId="2" applyFont="1" applyFill="1" applyAlignment="1">
      <alignment vertical="center"/>
    </xf>
    <xf numFmtId="41" fontId="10" fillId="0" borderId="0" xfId="2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64" fontId="11" fillId="0" borderId="0" xfId="2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165" fontId="10" fillId="0" borderId="0" xfId="1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41" fontId="11" fillId="0" borderId="0" xfId="2" applyFont="1" applyFill="1" applyAlignment="1">
      <alignment horizontal="right" vertical="center"/>
    </xf>
    <xf numFmtId="41" fontId="11" fillId="0" borderId="0" xfId="2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66" fontId="9" fillId="0" borderId="0" xfId="0" applyNumberFormat="1" applyFont="1" applyFill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41" fontId="3" fillId="2" borderId="3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center" vertical="center" wrapText="1"/>
    </xf>
    <xf numFmtId="41" fontId="2" fillId="0" borderId="7" xfId="2" applyFont="1" applyFill="1" applyBorder="1" applyAlignment="1">
      <alignment horizontal="center" vertical="center" wrapText="1"/>
    </xf>
    <xf numFmtId="41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1" fontId="3" fillId="0" borderId="2" xfId="2" applyFont="1" applyFill="1" applyBorder="1" applyAlignment="1">
      <alignment horizontal="left" vertical="center" wrapText="1"/>
    </xf>
    <xf numFmtId="41" fontId="3" fillId="0" borderId="7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1" fontId="5" fillId="0" borderId="2" xfId="2" applyFont="1" applyFill="1" applyBorder="1" applyAlignment="1">
      <alignment vertical="center" wrapText="1"/>
    </xf>
    <xf numFmtId="41" fontId="5" fillId="0" borderId="7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1" fontId="3" fillId="0" borderId="5" xfId="2" applyFont="1" applyFill="1" applyBorder="1" applyAlignment="1">
      <alignment horizontal="left" vertical="center" wrapText="1"/>
    </xf>
    <xf numFmtId="41" fontId="4" fillId="0" borderId="2" xfId="2" applyFont="1" applyFill="1" applyBorder="1" applyAlignment="1">
      <alignment horizontal="center" vertical="center" wrapText="1"/>
    </xf>
    <xf numFmtId="41" fontId="4" fillId="0" borderId="6" xfId="2" applyFont="1" applyFill="1" applyBorder="1" applyAlignment="1">
      <alignment horizontal="center" vertical="center" wrapText="1"/>
    </xf>
  </cellXfs>
  <cellStyles count="6">
    <cellStyle name="Hipervínculo" xfId="4" builtinId="8"/>
    <cellStyle name="Millares" xfId="1" builtinId="3"/>
    <cellStyle name="Millares [0]" xfId="2" builtinId="6"/>
    <cellStyle name="Moneda" xfId="3" builtinId="4"/>
    <cellStyle name="Normal" xfId="0" builtinId="0"/>
    <cellStyle name="Normal_Hoja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gomy.03@hotmail.com" TargetMode="External"/><Relationship Id="rId18" Type="http://schemas.openxmlformats.org/officeDocument/2006/relationships/hyperlink" Target="mailto:ginanataliau@gmail.com" TargetMode="External"/><Relationship Id="rId26" Type="http://schemas.openxmlformats.org/officeDocument/2006/relationships/hyperlink" Target="mailto:jesucristomisalvadordios@gmail.com" TargetMode="External"/><Relationship Id="rId39" Type="http://schemas.openxmlformats.org/officeDocument/2006/relationships/hyperlink" Target="mailto:sylvianaydu@hotmail.com" TargetMode="External"/><Relationship Id="rId21" Type="http://schemas.openxmlformats.org/officeDocument/2006/relationships/hyperlink" Target="mailto:contabilidad@idime.com.com" TargetMode="External"/><Relationship Id="rId34" Type="http://schemas.openxmlformats.org/officeDocument/2006/relationships/hyperlink" Target="mailto:arta_16@hotmail.com" TargetMode="External"/><Relationship Id="rId7" Type="http://schemas.openxmlformats.org/officeDocument/2006/relationships/hyperlink" Target="mailto:diani527@hotmail.com" TargetMode="External"/><Relationship Id="rId12" Type="http://schemas.openxmlformats.org/officeDocument/2006/relationships/hyperlink" Target="mailto:ericayantonella@hotmaill" TargetMode="External"/><Relationship Id="rId17" Type="http://schemas.openxmlformats.org/officeDocument/2006/relationships/hyperlink" Target="mailto:alejocastro_92@hotmail.com" TargetMode="External"/><Relationship Id="rId25" Type="http://schemas.openxmlformats.org/officeDocument/2006/relationships/hyperlink" Target="mailto:ambientarsaesp@gmail.com" TargetMode="External"/><Relationship Id="rId33" Type="http://schemas.openxmlformats.org/officeDocument/2006/relationships/hyperlink" Target="mailto:karla.johana@gmail.com" TargetMode="External"/><Relationship Id="rId38" Type="http://schemas.openxmlformats.org/officeDocument/2006/relationships/hyperlink" Target="mailto:ingeniriaarquitectura@iahospitalaria.com" TargetMode="External"/><Relationship Id="rId2" Type="http://schemas.openxmlformats.org/officeDocument/2006/relationships/hyperlink" Target="mailto:cgonsalez163@gmail.com" TargetMode="External"/><Relationship Id="rId16" Type="http://schemas.openxmlformats.org/officeDocument/2006/relationships/hyperlink" Target="mailto:lauravictoriaalvarado@gmail.com" TargetMode="External"/><Relationship Id="rId20" Type="http://schemas.openxmlformats.org/officeDocument/2006/relationships/hyperlink" Target="mailto:bretonlab@outlook.com" TargetMode="External"/><Relationship Id="rId29" Type="http://schemas.openxmlformats.org/officeDocument/2006/relationships/hyperlink" Target="mailto:yosinati@hotmail.com" TargetMode="External"/><Relationship Id="rId1" Type="http://schemas.openxmlformats.org/officeDocument/2006/relationships/hyperlink" Target="mailto:kahory_994@hotmail.com" TargetMode="External"/><Relationship Id="rId6" Type="http://schemas.openxmlformats.org/officeDocument/2006/relationships/hyperlink" Target="mailto:anderson_ortiz_@hotmail.com" TargetMode="External"/><Relationship Id="rId11" Type="http://schemas.openxmlformats.org/officeDocument/2006/relationships/hyperlink" Target="mailto:rociorey03@hotmail.com" TargetMode="External"/><Relationship Id="rId24" Type="http://schemas.openxmlformats.org/officeDocument/2006/relationships/hyperlink" Target="mailto:gerencia@dicimed.com" TargetMode="External"/><Relationship Id="rId32" Type="http://schemas.openxmlformats.org/officeDocument/2006/relationships/hyperlink" Target="mailto:direcciongeneral1@ncsanrafael.com" TargetMode="External"/><Relationship Id="rId37" Type="http://schemas.openxmlformats.org/officeDocument/2006/relationships/hyperlink" Target="mailto:yoli19c@hotmail.com" TargetMode="External"/><Relationship Id="rId5" Type="http://schemas.openxmlformats.org/officeDocument/2006/relationships/hyperlink" Target="mailto:dumarbeltran95@gmail.com" TargetMode="External"/><Relationship Id="rId15" Type="http://schemas.openxmlformats.org/officeDocument/2006/relationships/hyperlink" Target="mailto:leydirodriguez763@gmail.com" TargetMode="External"/><Relationship Id="rId23" Type="http://schemas.openxmlformats.org/officeDocument/2006/relationships/hyperlink" Target="mailto:dayanak18_3@hotmail.com" TargetMode="External"/><Relationship Id="rId28" Type="http://schemas.openxmlformats.org/officeDocument/2006/relationships/hyperlink" Target="mailto:karinacalderonborja17@gmail.com" TargetMode="External"/><Relationship Id="rId36" Type="http://schemas.openxmlformats.org/officeDocument/2006/relationships/hyperlink" Target="mailto:jenniferpinzon17@hotmail.com" TargetMode="External"/><Relationship Id="rId10" Type="http://schemas.openxmlformats.org/officeDocument/2006/relationships/hyperlink" Target="mailto:sergy25a@yahoo.com" TargetMode="External"/><Relationship Id="rId19" Type="http://schemas.openxmlformats.org/officeDocument/2006/relationships/hyperlink" Target="mailto:akteda_94@hotmail.com" TargetMode="External"/><Relationship Id="rId31" Type="http://schemas.openxmlformats.org/officeDocument/2006/relationships/hyperlink" Target="mailto:robinsonaloaiza@gmail.com" TargetMode="External"/><Relationship Id="rId4" Type="http://schemas.openxmlformats.org/officeDocument/2006/relationships/hyperlink" Target="mailto:karmenduvan22@gmail.com" TargetMode="External"/><Relationship Id="rId9" Type="http://schemas.openxmlformats.org/officeDocument/2006/relationships/hyperlink" Target="mailto:sergy25a@yahoo.com" TargetMode="External"/><Relationship Id="rId14" Type="http://schemas.openxmlformats.org/officeDocument/2006/relationships/hyperlink" Target="mailto:carlosjulio050877@gmail.com" TargetMode="External"/><Relationship Id="rId22" Type="http://schemas.openxmlformats.org/officeDocument/2006/relationships/hyperlink" Target="mailto:estacion.comuneros@hotmail.com" TargetMode="External"/><Relationship Id="rId27" Type="http://schemas.openxmlformats.org/officeDocument/2006/relationships/hyperlink" Target="mailto:andrelias-96@hotmail.com" TargetMode="External"/><Relationship Id="rId30" Type="http://schemas.openxmlformats.org/officeDocument/2006/relationships/hyperlink" Target="mailto:erikayantonella@hotmail.com" TargetMode="External"/><Relationship Id="rId35" Type="http://schemas.openxmlformats.org/officeDocument/2006/relationships/hyperlink" Target="mailto:yeimy-mile@hotmail.com" TargetMode="External"/><Relationship Id="rId8" Type="http://schemas.openxmlformats.org/officeDocument/2006/relationships/hyperlink" Target="mailto:geencia@rodriangel.com" TargetMode="External"/><Relationship Id="rId3" Type="http://schemas.openxmlformats.org/officeDocument/2006/relationships/hyperlink" Target="mailto:riosmen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5"/>
  <sheetViews>
    <sheetView tabSelected="1" topLeftCell="M1" workbookViewId="0">
      <selection activeCell="R21" sqref="R21"/>
    </sheetView>
  </sheetViews>
  <sheetFormatPr baseColWidth="10" defaultColWidth="9.140625" defaultRowHeight="15" x14ac:dyDescent="0.25"/>
  <cols>
    <col min="1" max="1" width="8" style="82" bestFit="1" customWidth="1"/>
    <col min="2" max="2" width="11.5703125" style="89" customWidth="1"/>
    <col min="3" max="3" width="22.28515625" style="81" customWidth="1"/>
    <col min="4" max="4" width="63.28515625" style="81" customWidth="1"/>
    <col min="5" max="5" width="17.140625" style="75" customWidth="1"/>
    <col min="6" max="6" width="14.140625" style="76" customWidth="1"/>
    <col min="7" max="7" width="12.5703125" style="83" customWidth="1"/>
    <col min="8" max="8" width="7.140625" style="77" customWidth="1"/>
    <col min="9" max="9" width="11.85546875" style="76" customWidth="1"/>
    <col min="10" max="10" width="17.42578125" style="79" bestFit="1" customWidth="1"/>
    <col min="11" max="11" width="43.5703125" style="84" customWidth="1"/>
    <col min="12" max="12" width="14.85546875" style="85" customWidth="1"/>
    <col min="13" max="13" width="19.7109375" style="80" bestFit="1" customWidth="1"/>
    <col min="14" max="14" width="25" style="81" customWidth="1"/>
    <col min="15" max="15" width="12.140625" style="86" bestFit="1" customWidth="1"/>
    <col min="16" max="16" width="12.85546875" style="31" customWidth="1"/>
    <col min="17" max="17" width="12.140625" style="88" bestFit="1" customWidth="1"/>
    <col min="18" max="19" width="31.28515625" style="81" customWidth="1"/>
    <col min="20" max="20" width="12" style="31" customWidth="1"/>
    <col min="21" max="22" width="9.140625" style="31" customWidth="1"/>
    <col min="23" max="23" width="11" style="90" customWidth="1"/>
    <col min="24" max="24" width="13.42578125" style="90" customWidth="1"/>
    <col min="25" max="25" width="6.5703125" style="82" customWidth="1"/>
    <col min="26" max="26" width="15.28515625" style="27" customWidth="1"/>
    <col min="27" max="27" width="12.140625" style="87" customWidth="1"/>
    <col min="28" max="28" width="12.7109375" style="88" customWidth="1"/>
    <col min="29" max="30" width="10.140625" style="88" bestFit="1" customWidth="1"/>
    <col min="31" max="31" width="10.7109375" style="73" bestFit="1" customWidth="1"/>
    <col min="32" max="32" width="10.28515625" style="88" bestFit="1" customWidth="1"/>
    <col min="33" max="33" width="9.28515625" style="88" customWidth="1"/>
    <col min="34" max="34" width="15.28515625" style="91" customWidth="1"/>
    <col min="35" max="35" width="13.85546875" style="92" customWidth="1"/>
    <col min="36" max="36" width="44" style="26" bestFit="1" customWidth="1"/>
    <col min="37" max="37" width="13.28515625" style="27" customWidth="1"/>
    <col min="38" max="38" width="15" style="28" bestFit="1" customWidth="1"/>
    <col min="39" max="40" width="12.85546875" style="28" bestFit="1" customWidth="1"/>
    <col min="41" max="41" width="11.28515625" style="28" bestFit="1" customWidth="1"/>
    <col min="42" max="42" width="12.85546875" style="28" bestFit="1" customWidth="1"/>
    <col min="43" max="43" width="12.85546875" style="29" bestFit="1" customWidth="1"/>
    <col min="44" max="44" width="9.140625" style="30"/>
    <col min="45" max="16384" width="9.140625" style="31"/>
  </cols>
  <sheetData>
    <row r="1" spans="1:44" s="5" customFormat="1" ht="12" customHeight="1" thickBot="1" x14ac:dyDescent="0.3">
      <c r="A1" s="95" t="s">
        <v>0</v>
      </c>
      <c r="B1" s="116" t="s">
        <v>1</v>
      </c>
      <c r="C1" s="102" t="s">
        <v>2</v>
      </c>
      <c r="D1" s="112" t="s">
        <v>3</v>
      </c>
      <c r="E1" s="105" t="s">
        <v>4</v>
      </c>
      <c r="F1" s="121" t="s">
        <v>5</v>
      </c>
      <c r="G1" s="108" t="s">
        <v>6</v>
      </c>
      <c r="H1" s="109" t="s">
        <v>7</v>
      </c>
      <c r="I1" s="98" t="s">
        <v>8</v>
      </c>
      <c r="J1" s="110" t="s">
        <v>9</v>
      </c>
      <c r="K1" s="112" t="s">
        <v>10</v>
      </c>
      <c r="L1" s="113" t="s">
        <v>11</v>
      </c>
      <c r="M1" s="105" t="s">
        <v>12</v>
      </c>
      <c r="N1" s="107" t="s">
        <v>13</v>
      </c>
      <c r="O1" s="95" t="s">
        <v>14</v>
      </c>
      <c r="P1" s="95" t="s">
        <v>15</v>
      </c>
      <c r="Q1" s="97" t="s">
        <v>16</v>
      </c>
      <c r="R1" s="95" t="s">
        <v>17</v>
      </c>
      <c r="S1" s="102" t="s">
        <v>18</v>
      </c>
      <c r="T1" s="95" t="s">
        <v>19</v>
      </c>
      <c r="U1" s="95" t="s">
        <v>20</v>
      </c>
      <c r="V1" s="95" t="s">
        <v>21</v>
      </c>
      <c r="W1" s="104" t="s">
        <v>22</v>
      </c>
      <c r="X1" s="104" t="s">
        <v>23</v>
      </c>
      <c r="Y1" s="95">
        <v>1348</v>
      </c>
      <c r="Z1" s="97" t="s">
        <v>24</v>
      </c>
      <c r="AA1" s="98" t="s">
        <v>25</v>
      </c>
      <c r="AB1" s="98" t="s">
        <v>26</v>
      </c>
      <c r="AC1" s="100" t="s">
        <v>27</v>
      </c>
      <c r="AD1" s="100"/>
      <c r="AE1" s="100"/>
      <c r="AF1" s="100"/>
      <c r="AG1" s="100"/>
      <c r="AH1" s="101" t="s">
        <v>28</v>
      </c>
      <c r="AI1" s="93" t="s">
        <v>29</v>
      </c>
      <c r="AJ1" s="94" t="s">
        <v>30</v>
      </c>
      <c r="AK1" s="1"/>
      <c r="AL1" s="2"/>
      <c r="AM1" s="3"/>
      <c r="AN1" s="3"/>
      <c r="AO1" s="3"/>
      <c r="AP1" s="3"/>
      <c r="AQ1" s="4"/>
      <c r="AR1" s="4"/>
    </row>
    <row r="2" spans="1:44" s="12" customFormat="1" ht="34.5" customHeight="1" thickBot="1" x14ac:dyDescent="0.3">
      <c r="A2" s="115"/>
      <c r="B2" s="117"/>
      <c r="C2" s="118"/>
      <c r="D2" s="119"/>
      <c r="E2" s="120"/>
      <c r="F2" s="122"/>
      <c r="G2" s="108"/>
      <c r="H2" s="109"/>
      <c r="I2" s="99"/>
      <c r="J2" s="111"/>
      <c r="K2" s="112"/>
      <c r="L2" s="114"/>
      <c r="M2" s="106"/>
      <c r="N2" s="107"/>
      <c r="O2" s="95"/>
      <c r="P2" s="95"/>
      <c r="Q2" s="97"/>
      <c r="R2" s="95"/>
      <c r="S2" s="103"/>
      <c r="T2" s="95"/>
      <c r="U2" s="95"/>
      <c r="V2" s="95"/>
      <c r="W2" s="104"/>
      <c r="X2" s="104"/>
      <c r="Y2" s="96"/>
      <c r="Z2" s="97"/>
      <c r="AA2" s="99"/>
      <c r="AB2" s="99"/>
      <c r="AC2" s="6" t="s">
        <v>31</v>
      </c>
      <c r="AD2" s="6" t="s">
        <v>32</v>
      </c>
      <c r="AE2" s="7" t="s">
        <v>33</v>
      </c>
      <c r="AF2" s="6" t="s">
        <v>34</v>
      </c>
      <c r="AG2" s="6" t="s">
        <v>35</v>
      </c>
      <c r="AH2" s="101"/>
      <c r="AI2" s="93"/>
      <c r="AJ2" s="94"/>
      <c r="AK2" s="8"/>
      <c r="AL2" s="9"/>
      <c r="AM2" s="10"/>
      <c r="AN2" s="10"/>
      <c r="AO2" s="10"/>
      <c r="AP2" s="10"/>
      <c r="AQ2" s="11"/>
      <c r="AR2" s="11"/>
    </row>
    <row r="3" spans="1:44" ht="15.75" thickTop="1" x14ac:dyDescent="0.25">
      <c r="A3" s="32">
        <v>353</v>
      </c>
      <c r="B3" s="59" t="s">
        <v>93</v>
      </c>
      <c r="C3" s="13" t="s">
        <v>36</v>
      </c>
      <c r="D3" s="13" t="s">
        <v>44</v>
      </c>
      <c r="E3" s="50">
        <v>26295000</v>
      </c>
      <c r="F3" s="51">
        <v>5259000</v>
      </c>
      <c r="G3" s="14">
        <v>211020105</v>
      </c>
      <c r="H3" s="15">
        <v>412</v>
      </c>
      <c r="I3" s="58">
        <v>44215</v>
      </c>
      <c r="J3" s="52">
        <v>26295000</v>
      </c>
      <c r="K3" s="36" t="s">
        <v>94</v>
      </c>
      <c r="L3" s="48">
        <v>1144071473</v>
      </c>
      <c r="M3" s="13" t="s">
        <v>56</v>
      </c>
      <c r="N3" s="17" t="s">
        <v>95</v>
      </c>
      <c r="O3" s="18">
        <v>3128587257</v>
      </c>
      <c r="P3" s="20" t="s">
        <v>38</v>
      </c>
      <c r="Q3" s="46">
        <v>1010192372</v>
      </c>
      <c r="R3" s="13" t="s">
        <v>45</v>
      </c>
      <c r="S3" s="13" t="s">
        <v>46</v>
      </c>
      <c r="T3" s="20" t="s">
        <v>39</v>
      </c>
      <c r="U3" s="20" t="s">
        <v>40</v>
      </c>
      <c r="V3" s="20">
        <v>5</v>
      </c>
      <c r="W3" s="21">
        <v>44228</v>
      </c>
      <c r="X3" s="21">
        <v>44377</v>
      </c>
      <c r="Y3" s="64">
        <v>802</v>
      </c>
      <c r="Z3" s="22">
        <f t="shared" ref="Z3:Z34" si="0">E3</f>
        <v>26295000</v>
      </c>
      <c r="AA3" s="23" t="str">
        <f t="shared" ref="AA3:AA34" si="1">B3</f>
        <v>01/02/2021</v>
      </c>
      <c r="AB3" s="19"/>
      <c r="AC3" s="19"/>
      <c r="AD3" s="19"/>
      <c r="AE3" s="37"/>
      <c r="AF3" s="19"/>
      <c r="AG3" s="19"/>
      <c r="AH3" s="24">
        <f t="shared" ref="AH3:AH43" si="2">AE3+Z3</f>
        <v>26295000</v>
      </c>
      <c r="AI3" s="25">
        <f t="shared" ref="AI3:AI43" si="3">X3</f>
        <v>44377</v>
      </c>
      <c r="AK3" s="27">
        <v>30</v>
      </c>
    </row>
    <row r="4" spans="1:44" x14ac:dyDescent="0.25">
      <c r="A4" s="32">
        <v>354</v>
      </c>
      <c r="B4" s="59" t="s">
        <v>93</v>
      </c>
      <c r="C4" s="13" t="s">
        <v>36</v>
      </c>
      <c r="D4" s="13" t="s">
        <v>49</v>
      </c>
      <c r="E4" s="50">
        <v>8605000</v>
      </c>
      <c r="F4" s="51">
        <v>1721000</v>
      </c>
      <c r="G4" s="14">
        <v>211020105</v>
      </c>
      <c r="H4" s="15">
        <v>404</v>
      </c>
      <c r="I4" s="58">
        <v>44215</v>
      </c>
      <c r="J4" s="52">
        <v>8605000</v>
      </c>
      <c r="K4" s="36" t="s">
        <v>96</v>
      </c>
      <c r="L4" s="48">
        <v>1121842518</v>
      </c>
      <c r="M4" s="13" t="s">
        <v>58</v>
      </c>
      <c r="N4" s="47" t="s">
        <v>97</v>
      </c>
      <c r="O4" s="18">
        <v>3223779801</v>
      </c>
      <c r="P4" s="20" t="s">
        <v>38</v>
      </c>
      <c r="Q4" s="63">
        <v>1129574804</v>
      </c>
      <c r="R4" s="13" t="s">
        <v>98</v>
      </c>
      <c r="S4" s="13" t="s">
        <v>51</v>
      </c>
      <c r="T4" s="20" t="s">
        <v>39</v>
      </c>
      <c r="U4" s="20" t="s">
        <v>40</v>
      </c>
      <c r="V4" s="20">
        <v>5</v>
      </c>
      <c r="W4" s="21">
        <v>44228</v>
      </c>
      <c r="X4" s="21">
        <v>44377</v>
      </c>
      <c r="Y4" s="64">
        <v>803</v>
      </c>
      <c r="Z4" s="22">
        <f t="shared" si="0"/>
        <v>8605000</v>
      </c>
      <c r="AA4" s="23" t="str">
        <f t="shared" si="1"/>
        <v>01/02/2021</v>
      </c>
      <c r="AB4" s="40"/>
      <c r="AC4" s="19"/>
      <c r="AD4" s="19"/>
      <c r="AE4" s="37"/>
      <c r="AF4" s="19"/>
      <c r="AG4" s="19"/>
      <c r="AH4" s="24">
        <f t="shared" si="2"/>
        <v>8605000</v>
      </c>
      <c r="AI4" s="25">
        <f t="shared" si="3"/>
        <v>44377</v>
      </c>
      <c r="AK4" s="27" t="e">
        <f>#REF!/AK3</f>
        <v>#REF!</v>
      </c>
    </row>
    <row r="5" spans="1:44" x14ac:dyDescent="0.25">
      <c r="A5" s="32">
        <v>355</v>
      </c>
      <c r="B5" s="59" t="s">
        <v>93</v>
      </c>
      <c r="C5" s="13" t="s">
        <v>36</v>
      </c>
      <c r="D5" s="13" t="s">
        <v>49</v>
      </c>
      <c r="E5" s="50">
        <v>8605000</v>
      </c>
      <c r="F5" s="51">
        <v>1721000</v>
      </c>
      <c r="G5" s="14">
        <v>211020105</v>
      </c>
      <c r="H5" s="15">
        <v>403</v>
      </c>
      <c r="I5" s="58">
        <v>44215</v>
      </c>
      <c r="J5" s="52">
        <v>8605000</v>
      </c>
      <c r="K5" s="36" t="s">
        <v>99</v>
      </c>
      <c r="L5" s="48">
        <v>1006783042</v>
      </c>
      <c r="M5" s="13" t="s">
        <v>47</v>
      </c>
      <c r="N5" s="47" t="s">
        <v>100</v>
      </c>
      <c r="O5" s="18">
        <v>3227606292</v>
      </c>
      <c r="P5" s="20" t="s">
        <v>38</v>
      </c>
      <c r="Q5" s="63">
        <v>1129574804</v>
      </c>
      <c r="R5" s="13" t="s">
        <v>98</v>
      </c>
      <c r="S5" s="13" t="s">
        <v>51</v>
      </c>
      <c r="T5" s="20" t="s">
        <v>39</v>
      </c>
      <c r="U5" s="20" t="s">
        <v>40</v>
      </c>
      <c r="V5" s="20">
        <v>5</v>
      </c>
      <c r="W5" s="21">
        <v>44228</v>
      </c>
      <c r="X5" s="21">
        <v>44377</v>
      </c>
      <c r="Y5" s="64">
        <v>804</v>
      </c>
      <c r="Z5" s="22">
        <f t="shared" si="0"/>
        <v>8605000</v>
      </c>
      <c r="AA5" s="23" t="str">
        <f t="shared" si="1"/>
        <v>01/02/2021</v>
      </c>
      <c r="AB5" s="19"/>
      <c r="AC5" s="19"/>
      <c r="AD5" s="19"/>
      <c r="AE5" s="37"/>
      <c r="AF5" s="19"/>
      <c r="AG5" s="19"/>
      <c r="AH5" s="24">
        <f t="shared" si="2"/>
        <v>8605000</v>
      </c>
      <c r="AI5" s="25">
        <f t="shared" si="3"/>
        <v>44377</v>
      </c>
      <c r="AK5" s="27">
        <v>3</v>
      </c>
    </row>
    <row r="6" spans="1:44" x14ac:dyDescent="0.25">
      <c r="A6" s="32">
        <v>356</v>
      </c>
      <c r="B6" s="59" t="s">
        <v>93</v>
      </c>
      <c r="C6" s="13" t="s">
        <v>36</v>
      </c>
      <c r="D6" s="13" t="s">
        <v>49</v>
      </c>
      <c r="E6" s="50">
        <v>8605000</v>
      </c>
      <c r="F6" s="51">
        <v>1721000</v>
      </c>
      <c r="G6" s="14">
        <v>211020105</v>
      </c>
      <c r="H6" s="15">
        <v>405</v>
      </c>
      <c r="I6" s="58">
        <v>44215</v>
      </c>
      <c r="J6" s="52">
        <v>8605000</v>
      </c>
      <c r="K6" s="36" t="s">
        <v>101</v>
      </c>
      <c r="L6" s="39">
        <v>1099961768</v>
      </c>
      <c r="M6" s="13" t="s">
        <v>102</v>
      </c>
      <c r="N6" s="17" t="s">
        <v>103</v>
      </c>
      <c r="O6" s="18">
        <v>3005034963</v>
      </c>
      <c r="P6" s="20" t="s">
        <v>38</v>
      </c>
      <c r="Q6" s="63">
        <v>1129574804</v>
      </c>
      <c r="R6" s="13" t="s">
        <v>98</v>
      </c>
      <c r="S6" s="13" t="s">
        <v>51</v>
      </c>
      <c r="T6" s="20" t="s">
        <v>39</v>
      </c>
      <c r="U6" s="20" t="s">
        <v>40</v>
      </c>
      <c r="V6" s="20">
        <v>5</v>
      </c>
      <c r="W6" s="21">
        <v>44228</v>
      </c>
      <c r="X6" s="21">
        <v>44377</v>
      </c>
      <c r="Y6" s="64">
        <v>805</v>
      </c>
      <c r="Z6" s="22">
        <f t="shared" si="0"/>
        <v>8605000</v>
      </c>
      <c r="AA6" s="23" t="str">
        <f t="shared" si="1"/>
        <v>01/02/2021</v>
      </c>
      <c r="AB6" s="40"/>
      <c r="AC6" s="19"/>
      <c r="AD6" s="19"/>
      <c r="AE6" s="37"/>
      <c r="AF6" s="19"/>
      <c r="AG6" s="19"/>
      <c r="AH6" s="24">
        <f t="shared" si="2"/>
        <v>8605000</v>
      </c>
      <c r="AI6" s="25">
        <f t="shared" si="3"/>
        <v>44377</v>
      </c>
      <c r="AK6" s="27" t="e">
        <f>AK5*AK4</f>
        <v>#REF!</v>
      </c>
    </row>
    <row r="7" spans="1:44" x14ac:dyDescent="0.25">
      <c r="A7" s="32">
        <v>357</v>
      </c>
      <c r="B7" s="59" t="s">
        <v>93</v>
      </c>
      <c r="C7" s="13" t="s">
        <v>36</v>
      </c>
      <c r="D7" s="13" t="s">
        <v>49</v>
      </c>
      <c r="E7" s="50">
        <v>8605000</v>
      </c>
      <c r="F7" s="51">
        <v>1721000</v>
      </c>
      <c r="G7" s="14">
        <v>211020105</v>
      </c>
      <c r="H7" s="15">
        <v>406</v>
      </c>
      <c r="I7" s="58">
        <v>44215</v>
      </c>
      <c r="J7" s="52">
        <v>8605000</v>
      </c>
      <c r="K7" s="36" t="s">
        <v>104</v>
      </c>
      <c r="L7" s="39">
        <v>1120577724</v>
      </c>
      <c r="M7" s="13" t="s">
        <v>48</v>
      </c>
      <c r="N7" s="47" t="s">
        <v>105</v>
      </c>
      <c r="O7" s="18">
        <v>3154961903</v>
      </c>
      <c r="P7" s="20" t="s">
        <v>38</v>
      </c>
      <c r="Q7" s="63">
        <v>1129574804</v>
      </c>
      <c r="R7" s="13" t="s">
        <v>98</v>
      </c>
      <c r="S7" s="13" t="s">
        <v>51</v>
      </c>
      <c r="T7" s="20" t="s">
        <v>39</v>
      </c>
      <c r="U7" s="20" t="s">
        <v>40</v>
      </c>
      <c r="V7" s="20">
        <v>5</v>
      </c>
      <c r="W7" s="21">
        <v>44228</v>
      </c>
      <c r="X7" s="21">
        <v>44377</v>
      </c>
      <c r="Y7" s="64">
        <v>806</v>
      </c>
      <c r="Z7" s="22">
        <f t="shared" si="0"/>
        <v>8605000</v>
      </c>
      <c r="AA7" s="23" t="str">
        <f t="shared" si="1"/>
        <v>01/02/2021</v>
      </c>
      <c r="AB7" s="19"/>
      <c r="AC7" s="19"/>
      <c r="AD7" s="19"/>
      <c r="AE7" s="37"/>
      <c r="AF7" s="19"/>
      <c r="AG7" s="19"/>
      <c r="AH7" s="24">
        <f t="shared" si="2"/>
        <v>8605000</v>
      </c>
      <c r="AI7" s="25">
        <f t="shared" si="3"/>
        <v>44377</v>
      </c>
      <c r="AK7" s="27" t="e">
        <f>#REF!*6</f>
        <v>#REF!</v>
      </c>
    </row>
    <row r="8" spans="1:44" x14ac:dyDescent="0.25">
      <c r="A8" s="32">
        <v>358</v>
      </c>
      <c r="B8" s="59" t="s">
        <v>93</v>
      </c>
      <c r="C8" s="13" t="s">
        <v>36</v>
      </c>
      <c r="D8" s="13" t="s">
        <v>72</v>
      </c>
      <c r="E8" s="50">
        <v>15000000</v>
      </c>
      <c r="F8" s="51">
        <v>3000000</v>
      </c>
      <c r="G8" s="14">
        <v>211020105</v>
      </c>
      <c r="H8" s="15">
        <v>407</v>
      </c>
      <c r="I8" s="58">
        <v>44215</v>
      </c>
      <c r="J8" s="52">
        <v>15000000</v>
      </c>
      <c r="K8" s="36" t="s">
        <v>106</v>
      </c>
      <c r="L8" s="48">
        <v>1121921165</v>
      </c>
      <c r="M8" s="13" t="s">
        <v>47</v>
      </c>
      <c r="N8" s="17" t="s">
        <v>107</v>
      </c>
      <c r="O8" s="18">
        <v>3172113396</v>
      </c>
      <c r="P8" s="20" t="s">
        <v>38</v>
      </c>
      <c r="Q8" s="63">
        <v>1129574804</v>
      </c>
      <c r="R8" s="13" t="s">
        <v>98</v>
      </c>
      <c r="S8" s="13" t="s">
        <v>51</v>
      </c>
      <c r="T8" s="20" t="s">
        <v>39</v>
      </c>
      <c r="U8" s="20" t="s">
        <v>40</v>
      </c>
      <c r="V8" s="20">
        <v>5</v>
      </c>
      <c r="W8" s="21">
        <v>44228</v>
      </c>
      <c r="X8" s="21">
        <v>44377</v>
      </c>
      <c r="Y8" s="64">
        <v>807</v>
      </c>
      <c r="Z8" s="22">
        <f t="shared" si="0"/>
        <v>15000000</v>
      </c>
      <c r="AA8" s="23" t="str">
        <f t="shared" si="1"/>
        <v>01/02/2021</v>
      </c>
      <c r="AB8" s="19"/>
      <c r="AC8" s="19"/>
      <c r="AD8" s="19"/>
      <c r="AE8" s="37"/>
      <c r="AF8" s="19"/>
      <c r="AG8" s="19"/>
      <c r="AH8" s="24">
        <f t="shared" si="2"/>
        <v>15000000</v>
      </c>
      <c r="AI8" s="25">
        <f t="shared" si="3"/>
        <v>44377</v>
      </c>
    </row>
    <row r="9" spans="1:44" x14ac:dyDescent="0.25">
      <c r="A9" s="32">
        <v>359</v>
      </c>
      <c r="B9" s="59" t="s">
        <v>93</v>
      </c>
      <c r="C9" s="13" t="s">
        <v>36</v>
      </c>
      <c r="D9" s="13" t="s">
        <v>72</v>
      </c>
      <c r="E9" s="50">
        <v>15000000</v>
      </c>
      <c r="F9" s="51">
        <v>3000000</v>
      </c>
      <c r="G9" s="14">
        <v>211020105</v>
      </c>
      <c r="H9" s="15">
        <v>408</v>
      </c>
      <c r="I9" s="58">
        <v>44215</v>
      </c>
      <c r="J9" s="52">
        <v>15000000</v>
      </c>
      <c r="K9" s="36" t="s">
        <v>108</v>
      </c>
      <c r="L9" s="48">
        <v>52782607</v>
      </c>
      <c r="M9" s="13" t="s">
        <v>37</v>
      </c>
      <c r="N9" s="47" t="s">
        <v>109</v>
      </c>
      <c r="O9" s="18">
        <v>3153507739</v>
      </c>
      <c r="P9" s="20" t="s">
        <v>38</v>
      </c>
      <c r="Q9" s="63">
        <v>1129574804</v>
      </c>
      <c r="R9" s="13" t="s">
        <v>98</v>
      </c>
      <c r="S9" s="13" t="s">
        <v>51</v>
      </c>
      <c r="T9" s="20" t="s">
        <v>39</v>
      </c>
      <c r="U9" s="20" t="s">
        <v>40</v>
      </c>
      <c r="V9" s="20">
        <v>5</v>
      </c>
      <c r="W9" s="21">
        <v>44228</v>
      </c>
      <c r="X9" s="21">
        <v>44377</v>
      </c>
      <c r="Y9" s="64">
        <v>808</v>
      </c>
      <c r="Z9" s="22">
        <f t="shared" si="0"/>
        <v>15000000</v>
      </c>
      <c r="AA9" s="23" t="str">
        <f t="shared" si="1"/>
        <v>01/02/2021</v>
      </c>
      <c r="AB9" s="19"/>
      <c r="AC9" s="19"/>
      <c r="AD9" s="19"/>
      <c r="AE9" s="37"/>
      <c r="AF9" s="19"/>
      <c r="AG9" s="19"/>
      <c r="AH9" s="24">
        <f t="shared" si="2"/>
        <v>15000000</v>
      </c>
      <c r="AI9" s="25">
        <f t="shared" si="3"/>
        <v>44377</v>
      </c>
    </row>
    <row r="10" spans="1:44" x14ac:dyDescent="0.25">
      <c r="A10" s="32">
        <v>360</v>
      </c>
      <c r="B10" s="59" t="s">
        <v>93</v>
      </c>
      <c r="C10" s="13" t="s">
        <v>36</v>
      </c>
      <c r="D10" s="13" t="s">
        <v>72</v>
      </c>
      <c r="E10" s="50">
        <v>15000000</v>
      </c>
      <c r="F10" s="51">
        <v>3000000</v>
      </c>
      <c r="G10" s="14">
        <v>211020105</v>
      </c>
      <c r="H10" s="15">
        <v>409</v>
      </c>
      <c r="I10" s="58">
        <v>44215</v>
      </c>
      <c r="J10" s="52">
        <v>15000000</v>
      </c>
      <c r="K10" s="36" t="s">
        <v>110</v>
      </c>
      <c r="L10" s="48">
        <v>1018464595</v>
      </c>
      <c r="M10" s="13" t="s">
        <v>37</v>
      </c>
      <c r="N10" s="17" t="s">
        <v>111</v>
      </c>
      <c r="O10" s="18">
        <v>3057057480</v>
      </c>
      <c r="P10" s="20" t="s">
        <v>38</v>
      </c>
      <c r="Q10" s="63">
        <v>1129574804</v>
      </c>
      <c r="R10" s="13" t="s">
        <v>98</v>
      </c>
      <c r="S10" s="13" t="s">
        <v>51</v>
      </c>
      <c r="T10" s="20" t="s">
        <v>39</v>
      </c>
      <c r="U10" s="20" t="s">
        <v>40</v>
      </c>
      <c r="V10" s="20">
        <v>5</v>
      </c>
      <c r="W10" s="21">
        <v>44228</v>
      </c>
      <c r="X10" s="21">
        <v>44377</v>
      </c>
      <c r="Y10" s="64">
        <v>809</v>
      </c>
      <c r="Z10" s="22">
        <f t="shared" si="0"/>
        <v>15000000</v>
      </c>
      <c r="AA10" s="23" t="str">
        <f t="shared" si="1"/>
        <v>01/02/2021</v>
      </c>
      <c r="AB10" s="19"/>
      <c r="AC10" s="19"/>
      <c r="AD10" s="19"/>
      <c r="AE10" s="37"/>
      <c r="AF10" s="19"/>
      <c r="AG10" s="19"/>
      <c r="AH10" s="24">
        <f t="shared" si="2"/>
        <v>15000000</v>
      </c>
      <c r="AI10" s="25">
        <f t="shared" si="3"/>
        <v>44377</v>
      </c>
    </row>
    <row r="11" spans="1:44" x14ac:dyDescent="0.25">
      <c r="A11" s="32">
        <v>361</v>
      </c>
      <c r="B11" s="59" t="s">
        <v>93</v>
      </c>
      <c r="C11" s="13" t="s">
        <v>84</v>
      </c>
      <c r="D11" s="13" t="s">
        <v>112</v>
      </c>
      <c r="E11" s="50">
        <v>250000000</v>
      </c>
      <c r="F11" s="51">
        <f>E11/11</f>
        <v>22727272.727272727</v>
      </c>
      <c r="G11" s="14">
        <v>221010701</v>
      </c>
      <c r="H11" s="15">
        <v>424</v>
      </c>
      <c r="I11" s="16">
        <v>44217</v>
      </c>
      <c r="J11" s="38">
        <v>250000000</v>
      </c>
      <c r="K11" s="36" t="s">
        <v>113</v>
      </c>
      <c r="L11" s="39" t="s">
        <v>114</v>
      </c>
      <c r="M11" s="13" t="s">
        <v>78</v>
      </c>
      <c r="N11" s="17" t="s">
        <v>115</v>
      </c>
      <c r="O11" s="18">
        <v>3158658985</v>
      </c>
      <c r="P11" s="20" t="s">
        <v>41</v>
      </c>
      <c r="Q11" s="19">
        <v>43157000</v>
      </c>
      <c r="R11" s="13" t="s">
        <v>68</v>
      </c>
      <c r="S11" s="13" t="s">
        <v>116</v>
      </c>
      <c r="T11" s="20" t="s">
        <v>39</v>
      </c>
      <c r="U11" s="20" t="s">
        <v>40</v>
      </c>
      <c r="V11" s="20">
        <v>11</v>
      </c>
      <c r="W11" s="21">
        <v>44199</v>
      </c>
      <c r="X11" s="21">
        <v>44561</v>
      </c>
      <c r="Y11" s="64">
        <v>810</v>
      </c>
      <c r="Z11" s="22">
        <f t="shared" si="0"/>
        <v>250000000</v>
      </c>
      <c r="AA11" s="23" t="str">
        <f t="shared" si="1"/>
        <v>01/02/2021</v>
      </c>
      <c r="AB11" s="19"/>
      <c r="AC11" s="19"/>
      <c r="AD11" s="19"/>
      <c r="AE11" s="37"/>
      <c r="AF11" s="19"/>
      <c r="AG11" s="19"/>
      <c r="AH11" s="24">
        <f t="shared" si="2"/>
        <v>250000000</v>
      </c>
      <c r="AI11" s="25">
        <f t="shared" si="3"/>
        <v>44561</v>
      </c>
    </row>
    <row r="12" spans="1:44" x14ac:dyDescent="0.25">
      <c r="A12" s="32">
        <v>362</v>
      </c>
      <c r="B12" s="59" t="s">
        <v>93</v>
      </c>
      <c r="C12" s="13" t="s">
        <v>36</v>
      </c>
      <c r="D12" s="13" t="s">
        <v>53</v>
      </c>
      <c r="E12" s="50">
        <v>2502000</v>
      </c>
      <c r="F12" s="51">
        <f>E12/2</f>
        <v>1251000</v>
      </c>
      <c r="G12" s="14">
        <v>211020205</v>
      </c>
      <c r="H12" s="15">
        <v>395</v>
      </c>
      <c r="I12" s="16">
        <v>44215</v>
      </c>
      <c r="J12" s="38">
        <v>2502000</v>
      </c>
      <c r="K12" s="36" t="s">
        <v>117</v>
      </c>
      <c r="L12" s="48">
        <v>21177824</v>
      </c>
      <c r="M12" s="13" t="s">
        <v>71</v>
      </c>
      <c r="N12" s="47" t="s">
        <v>118</v>
      </c>
      <c r="O12" s="18">
        <v>3172148198</v>
      </c>
      <c r="P12" s="20" t="s">
        <v>38</v>
      </c>
      <c r="Q12" s="62">
        <v>41214973</v>
      </c>
      <c r="R12" s="60" t="s">
        <v>54</v>
      </c>
      <c r="S12" s="13" t="s">
        <v>55</v>
      </c>
      <c r="T12" s="20" t="s">
        <v>39</v>
      </c>
      <c r="U12" s="20" t="s">
        <v>40</v>
      </c>
      <c r="V12" s="20">
        <v>2</v>
      </c>
      <c r="W12" s="21">
        <v>44228</v>
      </c>
      <c r="X12" s="21">
        <v>44286</v>
      </c>
      <c r="Y12" s="64">
        <v>811</v>
      </c>
      <c r="Z12" s="22">
        <f t="shared" si="0"/>
        <v>2502000</v>
      </c>
      <c r="AA12" s="23" t="str">
        <f t="shared" si="1"/>
        <v>01/02/2021</v>
      </c>
      <c r="AB12" s="40"/>
      <c r="AC12" s="19"/>
      <c r="AD12" s="19"/>
      <c r="AE12" s="37"/>
      <c r="AF12" s="19"/>
      <c r="AG12" s="19"/>
      <c r="AH12" s="24">
        <f t="shared" si="2"/>
        <v>2502000</v>
      </c>
      <c r="AI12" s="25">
        <f t="shared" si="3"/>
        <v>44286</v>
      </c>
    </row>
    <row r="13" spans="1:44" x14ac:dyDescent="0.25">
      <c r="A13" s="32">
        <v>363</v>
      </c>
      <c r="B13" s="59" t="s">
        <v>93</v>
      </c>
      <c r="C13" s="13" t="s">
        <v>36</v>
      </c>
      <c r="D13" s="13" t="s">
        <v>53</v>
      </c>
      <c r="E13" s="50">
        <v>2502000</v>
      </c>
      <c r="F13" s="51">
        <v>1251000</v>
      </c>
      <c r="G13" s="14">
        <v>211020205</v>
      </c>
      <c r="H13" s="15">
        <v>402</v>
      </c>
      <c r="I13" s="16">
        <v>44215</v>
      </c>
      <c r="J13" s="38">
        <v>2502000</v>
      </c>
      <c r="K13" s="36" t="s">
        <v>119</v>
      </c>
      <c r="L13" s="48">
        <v>35587079</v>
      </c>
      <c r="M13" s="13" t="s">
        <v>120</v>
      </c>
      <c r="N13" s="47" t="s">
        <v>118</v>
      </c>
      <c r="O13" s="18">
        <v>3172148198</v>
      </c>
      <c r="P13" s="20" t="s">
        <v>38</v>
      </c>
      <c r="Q13" s="62">
        <v>41214973</v>
      </c>
      <c r="R13" s="60" t="s">
        <v>54</v>
      </c>
      <c r="S13" s="13" t="s">
        <v>55</v>
      </c>
      <c r="T13" s="20" t="s">
        <v>39</v>
      </c>
      <c r="U13" s="20" t="s">
        <v>40</v>
      </c>
      <c r="V13" s="20">
        <v>2</v>
      </c>
      <c r="W13" s="21">
        <v>44228</v>
      </c>
      <c r="X13" s="21">
        <v>44286</v>
      </c>
      <c r="Y13" s="64">
        <v>812</v>
      </c>
      <c r="Z13" s="22">
        <f t="shared" si="0"/>
        <v>2502000</v>
      </c>
      <c r="AA13" s="23" t="str">
        <f t="shared" si="1"/>
        <v>01/02/2021</v>
      </c>
      <c r="AB13" s="19"/>
      <c r="AC13" s="19"/>
      <c r="AD13" s="19"/>
      <c r="AE13" s="37"/>
      <c r="AF13" s="19"/>
      <c r="AG13" s="19"/>
      <c r="AH13" s="24">
        <f t="shared" si="2"/>
        <v>2502000</v>
      </c>
      <c r="AI13" s="25">
        <f t="shared" si="3"/>
        <v>44286</v>
      </c>
    </row>
    <row r="14" spans="1:44" x14ac:dyDescent="0.25">
      <c r="A14" s="32">
        <v>364</v>
      </c>
      <c r="B14" s="59" t="s">
        <v>93</v>
      </c>
      <c r="C14" s="13" t="s">
        <v>36</v>
      </c>
      <c r="D14" s="13" t="s">
        <v>89</v>
      </c>
      <c r="E14" s="50">
        <v>2732000</v>
      </c>
      <c r="F14" s="51">
        <f>E14/2</f>
        <v>1366000</v>
      </c>
      <c r="G14" s="14">
        <v>211020105</v>
      </c>
      <c r="H14" s="15">
        <v>444</v>
      </c>
      <c r="I14" s="16">
        <v>44222</v>
      </c>
      <c r="J14" s="38">
        <v>2732000</v>
      </c>
      <c r="K14" s="36" t="s">
        <v>121</v>
      </c>
      <c r="L14" s="48">
        <v>1120578343</v>
      </c>
      <c r="M14" s="13" t="s">
        <v>48</v>
      </c>
      <c r="N14" s="47" t="s">
        <v>122</v>
      </c>
      <c r="O14" s="18">
        <v>3174246369</v>
      </c>
      <c r="P14" s="20" t="s">
        <v>38</v>
      </c>
      <c r="Q14" s="19">
        <v>60317245</v>
      </c>
      <c r="R14" s="13" t="s">
        <v>59</v>
      </c>
      <c r="S14" s="13" t="s">
        <v>60</v>
      </c>
      <c r="T14" s="20" t="s">
        <v>39</v>
      </c>
      <c r="U14" s="20" t="s">
        <v>40</v>
      </c>
      <c r="V14" s="20">
        <v>2</v>
      </c>
      <c r="W14" s="21">
        <v>44228</v>
      </c>
      <c r="X14" s="21">
        <v>44286</v>
      </c>
      <c r="Y14" s="64">
        <v>813</v>
      </c>
      <c r="Z14" s="22">
        <f t="shared" si="0"/>
        <v>2732000</v>
      </c>
      <c r="AA14" s="23" t="str">
        <f t="shared" si="1"/>
        <v>01/02/2021</v>
      </c>
      <c r="AB14" s="40"/>
      <c r="AC14" s="19"/>
      <c r="AD14" s="19"/>
      <c r="AE14" s="37"/>
      <c r="AF14" s="19"/>
      <c r="AG14" s="19"/>
      <c r="AH14" s="24">
        <f t="shared" si="2"/>
        <v>2732000</v>
      </c>
      <c r="AI14" s="25">
        <f t="shared" si="3"/>
        <v>44286</v>
      </c>
    </row>
    <row r="15" spans="1:44" x14ac:dyDescent="0.25">
      <c r="A15" s="32">
        <v>365</v>
      </c>
      <c r="B15" s="59" t="s">
        <v>93</v>
      </c>
      <c r="C15" s="13" t="s">
        <v>36</v>
      </c>
      <c r="D15" s="13" t="s">
        <v>123</v>
      </c>
      <c r="E15" s="50">
        <v>3200000</v>
      </c>
      <c r="F15" s="51">
        <f>E15/2</f>
        <v>1600000</v>
      </c>
      <c r="G15" s="14">
        <v>213020101</v>
      </c>
      <c r="H15" s="15">
        <v>397</v>
      </c>
      <c r="I15" s="58">
        <v>44216</v>
      </c>
      <c r="J15" s="52">
        <v>3786667</v>
      </c>
      <c r="K15" s="36" t="s">
        <v>124</v>
      </c>
      <c r="L15" s="48">
        <v>6247402</v>
      </c>
      <c r="M15" s="13" t="s">
        <v>125</v>
      </c>
      <c r="N15" s="17" t="s">
        <v>81</v>
      </c>
      <c r="O15" s="18">
        <v>3107674776</v>
      </c>
      <c r="P15" s="20" t="s">
        <v>38</v>
      </c>
      <c r="Q15" s="62">
        <v>41214973</v>
      </c>
      <c r="R15" s="60" t="s">
        <v>54</v>
      </c>
      <c r="S15" s="60" t="s">
        <v>64</v>
      </c>
      <c r="T15" s="20" t="s">
        <v>39</v>
      </c>
      <c r="U15" s="20" t="s">
        <v>40</v>
      </c>
      <c r="V15" s="20">
        <v>2</v>
      </c>
      <c r="W15" s="21">
        <v>44228</v>
      </c>
      <c r="X15" s="21">
        <v>44286</v>
      </c>
      <c r="Y15" s="64">
        <v>814</v>
      </c>
      <c r="Z15" s="22">
        <f t="shared" si="0"/>
        <v>3200000</v>
      </c>
      <c r="AA15" s="23" t="str">
        <f t="shared" si="1"/>
        <v>01/02/2021</v>
      </c>
      <c r="AB15" s="19"/>
      <c r="AC15" s="19"/>
      <c r="AD15" s="19"/>
      <c r="AE15" s="37"/>
      <c r="AF15" s="19"/>
      <c r="AG15" s="19"/>
      <c r="AH15" s="24">
        <f t="shared" si="2"/>
        <v>3200000</v>
      </c>
      <c r="AI15" s="25">
        <f t="shared" si="3"/>
        <v>44286</v>
      </c>
    </row>
    <row r="16" spans="1:44" x14ac:dyDescent="0.25">
      <c r="A16" s="32">
        <v>366</v>
      </c>
      <c r="B16" s="59" t="s">
        <v>93</v>
      </c>
      <c r="C16" s="13" t="s">
        <v>36</v>
      </c>
      <c r="D16" s="13" t="s">
        <v>126</v>
      </c>
      <c r="E16" s="50">
        <v>2942000</v>
      </c>
      <c r="F16" s="51">
        <f>E16/2</f>
        <v>1471000</v>
      </c>
      <c r="G16" s="14">
        <v>213020101</v>
      </c>
      <c r="H16" s="15">
        <v>398</v>
      </c>
      <c r="I16" s="58">
        <v>44215</v>
      </c>
      <c r="J16" s="52">
        <v>3481367</v>
      </c>
      <c r="K16" s="36" t="s">
        <v>127</v>
      </c>
      <c r="L16" s="48">
        <v>18221273</v>
      </c>
      <c r="M16" s="13" t="s">
        <v>48</v>
      </c>
      <c r="N16" s="17" t="s">
        <v>128</v>
      </c>
      <c r="O16" s="18">
        <v>3232069708</v>
      </c>
      <c r="P16" s="20" t="s">
        <v>38</v>
      </c>
      <c r="Q16" s="62">
        <v>41214973</v>
      </c>
      <c r="R16" s="60" t="s">
        <v>54</v>
      </c>
      <c r="S16" s="60" t="s">
        <v>64</v>
      </c>
      <c r="T16" s="20" t="s">
        <v>39</v>
      </c>
      <c r="U16" s="20" t="s">
        <v>40</v>
      </c>
      <c r="V16" s="20">
        <v>2</v>
      </c>
      <c r="W16" s="21">
        <v>44228</v>
      </c>
      <c r="X16" s="21">
        <v>44286</v>
      </c>
      <c r="Y16" s="64">
        <v>815</v>
      </c>
      <c r="Z16" s="22">
        <f t="shared" si="0"/>
        <v>2942000</v>
      </c>
      <c r="AA16" s="23" t="str">
        <f t="shared" si="1"/>
        <v>01/02/2021</v>
      </c>
      <c r="AB16" s="40"/>
      <c r="AC16" s="19"/>
      <c r="AD16" s="19"/>
      <c r="AE16" s="37"/>
      <c r="AF16" s="19"/>
      <c r="AG16" s="19"/>
      <c r="AH16" s="24">
        <f t="shared" si="2"/>
        <v>2942000</v>
      </c>
      <c r="AI16" s="25">
        <f t="shared" si="3"/>
        <v>44286</v>
      </c>
    </row>
    <row r="17" spans="1:35" x14ac:dyDescent="0.25">
      <c r="A17" s="32">
        <v>367</v>
      </c>
      <c r="B17" s="59" t="s">
        <v>93</v>
      </c>
      <c r="C17" s="13" t="s">
        <v>36</v>
      </c>
      <c r="D17" s="13" t="s">
        <v>126</v>
      </c>
      <c r="E17" s="50">
        <v>2942000</v>
      </c>
      <c r="F17" s="51">
        <f>E17/2</f>
        <v>1471000</v>
      </c>
      <c r="G17" s="14">
        <v>213020101</v>
      </c>
      <c r="H17" s="15">
        <v>399</v>
      </c>
      <c r="I17" s="58">
        <v>44215</v>
      </c>
      <c r="J17" s="52">
        <v>3481367</v>
      </c>
      <c r="K17" s="36" t="s">
        <v>129</v>
      </c>
      <c r="L17" s="48">
        <v>17331883</v>
      </c>
      <c r="M17" s="13" t="s">
        <v>47</v>
      </c>
      <c r="N17" s="17" t="s">
        <v>130</v>
      </c>
      <c r="O17" s="18">
        <v>3157405606</v>
      </c>
      <c r="P17" s="20" t="s">
        <v>38</v>
      </c>
      <c r="Q17" s="62">
        <v>41214973</v>
      </c>
      <c r="R17" s="60" t="s">
        <v>54</v>
      </c>
      <c r="S17" s="60" t="s">
        <v>64</v>
      </c>
      <c r="T17" s="20" t="s">
        <v>39</v>
      </c>
      <c r="U17" s="20" t="s">
        <v>40</v>
      </c>
      <c r="V17" s="20">
        <v>2</v>
      </c>
      <c r="W17" s="21">
        <v>44228</v>
      </c>
      <c r="X17" s="21">
        <v>44286</v>
      </c>
      <c r="Y17" s="64">
        <v>816</v>
      </c>
      <c r="Z17" s="22">
        <f t="shared" si="0"/>
        <v>2942000</v>
      </c>
      <c r="AA17" s="23" t="str">
        <f t="shared" si="1"/>
        <v>01/02/2021</v>
      </c>
      <c r="AB17" s="40"/>
      <c r="AC17" s="19"/>
      <c r="AD17" s="19"/>
      <c r="AE17" s="37"/>
      <c r="AF17" s="19"/>
      <c r="AG17" s="19"/>
      <c r="AH17" s="24">
        <f t="shared" si="2"/>
        <v>2942000</v>
      </c>
      <c r="AI17" s="25">
        <f t="shared" si="3"/>
        <v>44286</v>
      </c>
    </row>
    <row r="18" spans="1:35" x14ac:dyDescent="0.25">
      <c r="A18" s="32">
        <v>368</v>
      </c>
      <c r="B18" s="59" t="s">
        <v>93</v>
      </c>
      <c r="C18" s="13" t="s">
        <v>36</v>
      </c>
      <c r="D18" s="13" t="s">
        <v>123</v>
      </c>
      <c r="E18" s="50">
        <v>2732000</v>
      </c>
      <c r="F18" s="51">
        <f>E18/2</f>
        <v>1366000</v>
      </c>
      <c r="G18" s="14">
        <v>213020101</v>
      </c>
      <c r="H18" s="15">
        <v>400</v>
      </c>
      <c r="I18" s="58">
        <v>44216</v>
      </c>
      <c r="J18" s="52">
        <v>3232867</v>
      </c>
      <c r="K18" s="36" t="s">
        <v>131</v>
      </c>
      <c r="L18" s="48">
        <v>97610571</v>
      </c>
      <c r="M18" s="13" t="s">
        <v>48</v>
      </c>
      <c r="N18" s="17" t="s">
        <v>132</v>
      </c>
      <c r="O18" s="18">
        <v>3122728092</v>
      </c>
      <c r="P18" s="20" t="s">
        <v>38</v>
      </c>
      <c r="Q18" s="62">
        <v>41214973</v>
      </c>
      <c r="R18" s="60" t="s">
        <v>54</v>
      </c>
      <c r="S18" s="60" t="s">
        <v>64</v>
      </c>
      <c r="T18" s="20" t="s">
        <v>39</v>
      </c>
      <c r="U18" s="20" t="s">
        <v>40</v>
      </c>
      <c r="V18" s="20">
        <v>2</v>
      </c>
      <c r="W18" s="21">
        <v>44228</v>
      </c>
      <c r="X18" s="21">
        <v>44286</v>
      </c>
      <c r="Y18" s="64">
        <v>817</v>
      </c>
      <c r="Z18" s="22">
        <f t="shared" si="0"/>
        <v>2732000</v>
      </c>
      <c r="AA18" s="23" t="str">
        <f t="shared" si="1"/>
        <v>01/02/2021</v>
      </c>
      <c r="AB18" s="40"/>
      <c r="AC18" s="19"/>
      <c r="AD18" s="19"/>
      <c r="AE18" s="37"/>
      <c r="AF18" s="19"/>
      <c r="AG18" s="19"/>
      <c r="AH18" s="24">
        <f t="shared" si="2"/>
        <v>2732000</v>
      </c>
      <c r="AI18" s="25">
        <f t="shared" si="3"/>
        <v>44286</v>
      </c>
    </row>
    <row r="19" spans="1:35" x14ac:dyDescent="0.25">
      <c r="A19" s="32">
        <v>369</v>
      </c>
      <c r="B19" s="59" t="s">
        <v>93</v>
      </c>
      <c r="C19" s="13" t="s">
        <v>36</v>
      </c>
      <c r="D19" s="13" t="s">
        <v>133</v>
      </c>
      <c r="E19" s="33">
        <v>3968000</v>
      </c>
      <c r="F19" s="51">
        <v>1984000</v>
      </c>
      <c r="G19" s="14">
        <v>213020101</v>
      </c>
      <c r="H19" s="15">
        <v>422</v>
      </c>
      <c r="I19" s="67">
        <v>44217</v>
      </c>
      <c r="J19" s="35">
        <v>3968000</v>
      </c>
      <c r="K19" s="36" t="s">
        <v>134</v>
      </c>
      <c r="L19" s="43">
        <v>11708856</v>
      </c>
      <c r="M19" s="13" t="s">
        <v>57</v>
      </c>
      <c r="N19" s="17" t="s">
        <v>52</v>
      </c>
      <c r="O19" s="18">
        <v>3222603099</v>
      </c>
      <c r="P19" s="20" t="s">
        <v>38</v>
      </c>
      <c r="Q19" s="62">
        <v>41214973</v>
      </c>
      <c r="R19" s="60" t="s">
        <v>54</v>
      </c>
      <c r="S19" s="60" t="s">
        <v>64</v>
      </c>
      <c r="T19" s="20" t="s">
        <v>39</v>
      </c>
      <c r="U19" s="20" t="s">
        <v>40</v>
      </c>
      <c r="V19" s="20">
        <v>2</v>
      </c>
      <c r="W19" s="21">
        <v>44228</v>
      </c>
      <c r="X19" s="21">
        <v>44286</v>
      </c>
      <c r="Y19" s="64">
        <v>818</v>
      </c>
      <c r="Z19" s="22">
        <f t="shared" si="0"/>
        <v>3968000</v>
      </c>
      <c r="AA19" s="23" t="str">
        <f t="shared" si="1"/>
        <v>01/02/2021</v>
      </c>
      <c r="AB19" s="40"/>
      <c r="AC19" s="19"/>
      <c r="AD19" s="19"/>
      <c r="AE19" s="37"/>
      <c r="AF19" s="19"/>
      <c r="AG19" s="19"/>
      <c r="AH19" s="24">
        <f t="shared" si="2"/>
        <v>3968000</v>
      </c>
      <c r="AI19" s="25">
        <f t="shared" si="3"/>
        <v>44286</v>
      </c>
    </row>
    <row r="20" spans="1:35" x14ac:dyDescent="0.25">
      <c r="A20" s="32">
        <v>370</v>
      </c>
      <c r="B20" s="59" t="s">
        <v>93</v>
      </c>
      <c r="C20" s="13" t="s">
        <v>36</v>
      </c>
      <c r="D20" s="13" t="s">
        <v>133</v>
      </c>
      <c r="E20" s="33">
        <v>3968000</v>
      </c>
      <c r="F20" s="51">
        <f>E20/2</f>
        <v>1984000</v>
      </c>
      <c r="G20" s="14">
        <v>213020101</v>
      </c>
      <c r="H20" s="15">
        <v>447</v>
      </c>
      <c r="I20" s="67">
        <v>44223</v>
      </c>
      <c r="J20" s="38">
        <v>3968000</v>
      </c>
      <c r="K20" s="53" t="s">
        <v>135</v>
      </c>
      <c r="L20" s="43">
        <v>97512565</v>
      </c>
      <c r="M20" s="13" t="s">
        <v>48</v>
      </c>
      <c r="N20" s="17" t="s">
        <v>136</v>
      </c>
      <c r="O20" s="18">
        <v>3103232467</v>
      </c>
      <c r="P20" s="20" t="s">
        <v>38</v>
      </c>
      <c r="Q20" s="62">
        <v>41214973</v>
      </c>
      <c r="R20" s="60" t="s">
        <v>54</v>
      </c>
      <c r="S20" s="60" t="s">
        <v>64</v>
      </c>
      <c r="T20" s="61" t="s">
        <v>39</v>
      </c>
      <c r="U20" s="20" t="s">
        <v>40</v>
      </c>
      <c r="V20" s="20">
        <v>2</v>
      </c>
      <c r="W20" s="21">
        <v>44228</v>
      </c>
      <c r="X20" s="21">
        <v>44286</v>
      </c>
      <c r="Y20" s="64">
        <v>819</v>
      </c>
      <c r="Z20" s="22">
        <f t="shared" si="0"/>
        <v>3968000</v>
      </c>
      <c r="AA20" s="23" t="str">
        <f t="shared" si="1"/>
        <v>01/02/2021</v>
      </c>
      <c r="AB20" s="40"/>
      <c r="AC20" s="19"/>
      <c r="AD20" s="19"/>
      <c r="AE20" s="37"/>
      <c r="AF20" s="19"/>
      <c r="AG20" s="19"/>
      <c r="AH20" s="24">
        <f t="shared" si="2"/>
        <v>3968000</v>
      </c>
      <c r="AI20" s="25">
        <f t="shared" si="3"/>
        <v>44286</v>
      </c>
    </row>
    <row r="21" spans="1:35" x14ac:dyDescent="0.25">
      <c r="A21" s="32">
        <v>371</v>
      </c>
      <c r="B21" s="59" t="s">
        <v>93</v>
      </c>
      <c r="C21" s="13" t="s">
        <v>36</v>
      </c>
      <c r="D21" s="13" t="s">
        <v>137</v>
      </c>
      <c r="E21" s="33">
        <v>2942000</v>
      </c>
      <c r="F21" s="51">
        <v>1471000</v>
      </c>
      <c r="G21" s="14">
        <v>211020205</v>
      </c>
      <c r="H21" s="15">
        <v>418</v>
      </c>
      <c r="I21" s="67">
        <v>44215</v>
      </c>
      <c r="J21" s="35">
        <v>3285233</v>
      </c>
      <c r="K21" s="65" t="s">
        <v>138</v>
      </c>
      <c r="L21" s="43">
        <v>97611007</v>
      </c>
      <c r="M21" s="13" t="s">
        <v>48</v>
      </c>
      <c r="N21" s="44" t="s">
        <v>139</v>
      </c>
      <c r="O21" s="45">
        <v>584341045</v>
      </c>
      <c r="P21" s="20" t="s">
        <v>38</v>
      </c>
      <c r="Q21" s="62">
        <v>41214973</v>
      </c>
      <c r="R21" s="60" t="s">
        <v>54</v>
      </c>
      <c r="S21" s="60" t="s">
        <v>140</v>
      </c>
      <c r="T21" s="20" t="s">
        <v>39</v>
      </c>
      <c r="U21" s="20" t="s">
        <v>40</v>
      </c>
      <c r="V21" s="20">
        <v>2</v>
      </c>
      <c r="W21" s="21">
        <v>44228</v>
      </c>
      <c r="X21" s="21">
        <v>44286</v>
      </c>
      <c r="Y21" s="64">
        <v>820</v>
      </c>
      <c r="Z21" s="22">
        <f t="shared" si="0"/>
        <v>2942000</v>
      </c>
      <c r="AA21" s="23" t="str">
        <f t="shared" si="1"/>
        <v>01/02/2021</v>
      </c>
      <c r="AB21" s="19"/>
      <c r="AC21" s="19"/>
      <c r="AD21" s="19"/>
      <c r="AE21" s="37"/>
      <c r="AF21" s="19"/>
      <c r="AG21" s="19"/>
      <c r="AH21" s="24">
        <f t="shared" si="2"/>
        <v>2942000</v>
      </c>
      <c r="AI21" s="25">
        <f t="shared" si="3"/>
        <v>44286</v>
      </c>
    </row>
    <row r="22" spans="1:35" x14ac:dyDescent="0.25">
      <c r="A22" s="32">
        <v>372</v>
      </c>
      <c r="B22" s="59" t="s">
        <v>93</v>
      </c>
      <c r="C22" s="13" t="s">
        <v>36</v>
      </c>
      <c r="D22" s="13" t="s">
        <v>137</v>
      </c>
      <c r="E22" s="33">
        <v>2942000</v>
      </c>
      <c r="F22" s="51">
        <v>1471000</v>
      </c>
      <c r="G22" s="14">
        <v>211020205</v>
      </c>
      <c r="H22" s="15">
        <v>421</v>
      </c>
      <c r="I22" s="16">
        <v>44218</v>
      </c>
      <c r="J22" s="38">
        <v>2942000</v>
      </c>
      <c r="K22" s="36" t="s">
        <v>141</v>
      </c>
      <c r="L22" s="43">
        <v>1120566482</v>
      </c>
      <c r="M22" s="13" t="s">
        <v>48</v>
      </c>
      <c r="N22" s="17" t="s">
        <v>142</v>
      </c>
      <c r="O22" s="18">
        <v>3138567226</v>
      </c>
      <c r="P22" s="20" t="s">
        <v>38</v>
      </c>
      <c r="Q22" s="57">
        <v>18222669</v>
      </c>
      <c r="R22" s="13" t="s">
        <v>74</v>
      </c>
      <c r="S22" s="13" t="s">
        <v>75</v>
      </c>
      <c r="T22" s="20" t="s">
        <v>39</v>
      </c>
      <c r="U22" s="20" t="s">
        <v>40</v>
      </c>
      <c r="V22" s="20">
        <v>2</v>
      </c>
      <c r="W22" s="21">
        <v>44228</v>
      </c>
      <c r="X22" s="21">
        <v>44286</v>
      </c>
      <c r="Y22" s="64">
        <v>821</v>
      </c>
      <c r="Z22" s="22">
        <f t="shared" si="0"/>
        <v>2942000</v>
      </c>
      <c r="AA22" s="23" t="str">
        <f t="shared" si="1"/>
        <v>01/02/2021</v>
      </c>
      <c r="AB22" s="19"/>
      <c r="AC22" s="19"/>
      <c r="AD22" s="19"/>
      <c r="AE22" s="37"/>
      <c r="AF22" s="19"/>
      <c r="AG22" s="19"/>
      <c r="AH22" s="24">
        <f t="shared" si="2"/>
        <v>2942000</v>
      </c>
      <c r="AI22" s="25">
        <f t="shared" si="3"/>
        <v>44286</v>
      </c>
    </row>
    <row r="23" spans="1:35" x14ac:dyDescent="0.25">
      <c r="A23" s="32">
        <v>373</v>
      </c>
      <c r="B23" s="59" t="s">
        <v>93</v>
      </c>
      <c r="C23" s="13" t="s">
        <v>36</v>
      </c>
      <c r="D23" s="13" t="s">
        <v>137</v>
      </c>
      <c r="E23" s="33">
        <v>2732000</v>
      </c>
      <c r="F23" s="51">
        <f>E23/2</f>
        <v>1366000</v>
      </c>
      <c r="G23" s="14">
        <v>211020205</v>
      </c>
      <c r="H23" s="15">
        <v>394</v>
      </c>
      <c r="I23" s="16">
        <v>44215</v>
      </c>
      <c r="J23" s="38">
        <v>2732000</v>
      </c>
      <c r="K23" s="36" t="s">
        <v>143</v>
      </c>
      <c r="L23" s="43">
        <v>40189691</v>
      </c>
      <c r="M23" s="13" t="s">
        <v>47</v>
      </c>
      <c r="N23" s="17" t="s">
        <v>144</v>
      </c>
      <c r="O23" s="18">
        <v>3214429657</v>
      </c>
      <c r="P23" s="20" t="s">
        <v>38</v>
      </c>
      <c r="Q23" s="62">
        <v>1120569296</v>
      </c>
      <c r="R23" s="60" t="s">
        <v>79</v>
      </c>
      <c r="S23" s="13" t="s">
        <v>88</v>
      </c>
      <c r="T23" s="20" t="s">
        <v>39</v>
      </c>
      <c r="U23" s="20" t="s">
        <v>40</v>
      </c>
      <c r="V23" s="20">
        <v>2</v>
      </c>
      <c r="W23" s="21">
        <v>44228</v>
      </c>
      <c r="X23" s="21">
        <v>44286</v>
      </c>
      <c r="Y23" s="64">
        <v>822</v>
      </c>
      <c r="Z23" s="22">
        <f t="shared" si="0"/>
        <v>2732000</v>
      </c>
      <c r="AA23" s="23" t="str">
        <f t="shared" si="1"/>
        <v>01/02/2021</v>
      </c>
      <c r="AB23" s="40"/>
      <c r="AC23" s="19"/>
      <c r="AD23" s="19"/>
      <c r="AE23" s="37"/>
      <c r="AF23" s="19"/>
      <c r="AG23" s="19"/>
      <c r="AH23" s="24">
        <f t="shared" si="2"/>
        <v>2732000</v>
      </c>
      <c r="AI23" s="25">
        <f t="shared" si="3"/>
        <v>44286</v>
      </c>
    </row>
    <row r="24" spans="1:35" x14ac:dyDescent="0.2">
      <c r="A24" s="32">
        <v>374</v>
      </c>
      <c r="B24" s="59" t="s">
        <v>93</v>
      </c>
      <c r="C24" s="13" t="s">
        <v>36</v>
      </c>
      <c r="D24" s="13" t="s">
        <v>145</v>
      </c>
      <c r="E24" s="56">
        <v>5800000</v>
      </c>
      <c r="F24" s="51">
        <v>2900000</v>
      </c>
      <c r="G24" s="14">
        <v>211020205</v>
      </c>
      <c r="H24" s="15">
        <v>378</v>
      </c>
      <c r="I24" s="16">
        <v>44211</v>
      </c>
      <c r="J24" s="38">
        <v>6960000</v>
      </c>
      <c r="K24" s="36" t="s">
        <v>146</v>
      </c>
      <c r="L24" s="43">
        <v>1018430857</v>
      </c>
      <c r="M24" s="13" t="s">
        <v>37</v>
      </c>
      <c r="N24" s="17" t="s">
        <v>147</v>
      </c>
      <c r="O24" s="18">
        <v>3112832756</v>
      </c>
      <c r="P24" s="20" t="s">
        <v>38</v>
      </c>
      <c r="Q24" s="62">
        <v>1120569296</v>
      </c>
      <c r="R24" s="60" t="s">
        <v>79</v>
      </c>
      <c r="S24" s="13" t="s">
        <v>80</v>
      </c>
      <c r="T24" s="20" t="s">
        <v>39</v>
      </c>
      <c r="U24" s="20" t="s">
        <v>40</v>
      </c>
      <c r="V24" s="20">
        <v>2</v>
      </c>
      <c r="W24" s="21">
        <v>44228</v>
      </c>
      <c r="X24" s="21">
        <v>44286</v>
      </c>
      <c r="Y24" s="64">
        <v>823</v>
      </c>
      <c r="Z24" s="22">
        <f t="shared" si="0"/>
        <v>5800000</v>
      </c>
      <c r="AA24" s="23" t="str">
        <f t="shared" si="1"/>
        <v>01/02/2021</v>
      </c>
      <c r="AB24" s="19"/>
      <c r="AC24" s="19"/>
      <c r="AD24" s="19"/>
      <c r="AE24" s="37"/>
      <c r="AF24" s="19"/>
      <c r="AG24" s="19"/>
      <c r="AH24" s="24">
        <f t="shared" si="2"/>
        <v>5800000</v>
      </c>
      <c r="AI24" s="25">
        <f t="shared" si="3"/>
        <v>44286</v>
      </c>
    </row>
    <row r="25" spans="1:35" x14ac:dyDescent="0.25">
      <c r="A25" s="32">
        <v>375</v>
      </c>
      <c r="B25" s="59" t="s">
        <v>93</v>
      </c>
      <c r="C25" s="13" t="s">
        <v>36</v>
      </c>
      <c r="D25" s="13" t="s">
        <v>148</v>
      </c>
      <c r="E25" s="33">
        <v>3668000</v>
      </c>
      <c r="F25" s="51">
        <v>1834000</v>
      </c>
      <c r="G25" s="14">
        <v>211020205</v>
      </c>
      <c r="H25" s="15">
        <v>396</v>
      </c>
      <c r="I25" s="67">
        <v>44215</v>
      </c>
      <c r="J25" s="35">
        <v>4340467</v>
      </c>
      <c r="K25" s="69" t="s">
        <v>149</v>
      </c>
      <c r="L25" s="43">
        <v>1121881350</v>
      </c>
      <c r="M25" s="13" t="s">
        <v>47</v>
      </c>
      <c r="N25" s="17" t="s">
        <v>150</v>
      </c>
      <c r="O25" s="18">
        <v>3166980896</v>
      </c>
      <c r="P25" s="20" t="s">
        <v>38</v>
      </c>
      <c r="Q25" s="19">
        <v>41242073</v>
      </c>
      <c r="R25" s="13" t="s">
        <v>85</v>
      </c>
      <c r="S25" s="13" t="s">
        <v>86</v>
      </c>
      <c r="T25" s="20" t="s">
        <v>39</v>
      </c>
      <c r="U25" s="20" t="s">
        <v>40</v>
      </c>
      <c r="V25" s="20">
        <v>2</v>
      </c>
      <c r="W25" s="21">
        <v>44228</v>
      </c>
      <c r="X25" s="21">
        <v>44286</v>
      </c>
      <c r="Y25" s="64">
        <v>824</v>
      </c>
      <c r="Z25" s="22">
        <f t="shared" si="0"/>
        <v>3668000</v>
      </c>
      <c r="AA25" s="23" t="str">
        <f t="shared" si="1"/>
        <v>01/02/2021</v>
      </c>
      <c r="AB25" s="40"/>
      <c r="AC25" s="19"/>
      <c r="AD25" s="19"/>
      <c r="AE25" s="37"/>
      <c r="AF25" s="19"/>
      <c r="AG25" s="19"/>
      <c r="AH25" s="24">
        <f t="shared" si="2"/>
        <v>3668000</v>
      </c>
      <c r="AI25" s="25">
        <f t="shared" si="3"/>
        <v>44286</v>
      </c>
    </row>
    <row r="26" spans="1:35" x14ac:dyDescent="0.25">
      <c r="A26" s="32">
        <v>376</v>
      </c>
      <c r="B26" s="59" t="s">
        <v>93</v>
      </c>
      <c r="C26" s="13" t="s">
        <v>36</v>
      </c>
      <c r="D26" s="13" t="s">
        <v>137</v>
      </c>
      <c r="E26" s="33">
        <v>2942000</v>
      </c>
      <c r="F26" s="51">
        <v>1471000</v>
      </c>
      <c r="G26" s="14">
        <v>211020205</v>
      </c>
      <c r="H26" s="15">
        <v>420</v>
      </c>
      <c r="I26" s="16">
        <v>44217</v>
      </c>
      <c r="J26" s="38">
        <v>2942000</v>
      </c>
      <c r="K26" s="36" t="s">
        <v>151</v>
      </c>
      <c r="L26" s="43">
        <v>1121893904</v>
      </c>
      <c r="M26" s="13" t="s">
        <v>47</v>
      </c>
      <c r="N26" s="47" t="s">
        <v>152</v>
      </c>
      <c r="O26" s="18">
        <v>3222011303</v>
      </c>
      <c r="P26" s="20" t="s">
        <v>38</v>
      </c>
      <c r="Q26" s="62">
        <v>41214973</v>
      </c>
      <c r="R26" s="60" t="s">
        <v>54</v>
      </c>
      <c r="S26" s="60" t="s">
        <v>64</v>
      </c>
      <c r="T26" s="20" t="s">
        <v>39</v>
      </c>
      <c r="U26" s="20" t="s">
        <v>40</v>
      </c>
      <c r="V26" s="20">
        <v>2</v>
      </c>
      <c r="W26" s="21">
        <v>44228</v>
      </c>
      <c r="X26" s="21">
        <v>44286</v>
      </c>
      <c r="Y26" s="64">
        <v>825</v>
      </c>
      <c r="Z26" s="22">
        <f t="shared" si="0"/>
        <v>2942000</v>
      </c>
      <c r="AA26" s="23" t="str">
        <f t="shared" si="1"/>
        <v>01/02/2021</v>
      </c>
      <c r="AB26" s="19"/>
      <c r="AC26" s="19"/>
      <c r="AD26" s="19"/>
      <c r="AE26" s="37"/>
      <c r="AF26" s="19"/>
      <c r="AG26" s="19"/>
      <c r="AH26" s="24">
        <f t="shared" si="2"/>
        <v>2942000</v>
      </c>
      <c r="AI26" s="25">
        <f t="shared" si="3"/>
        <v>44286</v>
      </c>
    </row>
    <row r="27" spans="1:35" x14ac:dyDescent="0.25">
      <c r="A27" s="32">
        <v>377</v>
      </c>
      <c r="B27" s="59" t="s">
        <v>93</v>
      </c>
      <c r="C27" s="13" t="s">
        <v>36</v>
      </c>
      <c r="D27" s="13" t="s">
        <v>65</v>
      </c>
      <c r="E27" s="33">
        <v>2502000</v>
      </c>
      <c r="F27" s="51">
        <v>1251000</v>
      </c>
      <c r="G27" s="14">
        <v>211020105</v>
      </c>
      <c r="H27" s="15">
        <v>446</v>
      </c>
      <c r="I27" s="16">
        <v>44223</v>
      </c>
      <c r="J27" s="38">
        <v>2502000</v>
      </c>
      <c r="K27" s="65" t="s">
        <v>153</v>
      </c>
      <c r="L27" s="43">
        <v>52885717</v>
      </c>
      <c r="M27" s="13" t="s">
        <v>37</v>
      </c>
      <c r="N27" s="70" t="s">
        <v>154</v>
      </c>
      <c r="O27" s="66">
        <v>3184431256</v>
      </c>
      <c r="P27" s="20" t="s">
        <v>38</v>
      </c>
      <c r="Q27" s="19">
        <v>1094241966</v>
      </c>
      <c r="R27" s="13" t="s">
        <v>66</v>
      </c>
      <c r="S27" s="13" t="s">
        <v>67</v>
      </c>
      <c r="T27" s="20" t="s">
        <v>39</v>
      </c>
      <c r="U27" s="20" t="s">
        <v>40</v>
      </c>
      <c r="V27" s="20">
        <v>2</v>
      </c>
      <c r="W27" s="21">
        <v>44228</v>
      </c>
      <c r="X27" s="21">
        <v>44286</v>
      </c>
      <c r="Y27" s="64">
        <v>826</v>
      </c>
      <c r="Z27" s="22">
        <f t="shared" si="0"/>
        <v>2502000</v>
      </c>
      <c r="AA27" s="23" t="str">
        <f t="shared" si="1"/>
        <v>01/02/2021</v>
      </c>
      <c r="AB27" s="19"/>
      <c r="AC27" s="19"/>
      <c r="AD27" s="19"/>
      <c r="AE27" s="37"/>
      <c r="AF27" s="19"/>
      <c r="AG27" s="19"/>
      <c r="AH27" s="24">
        <f t="shared" si="2"/>
        <v>2502000</v>
      </c>
      <c r="AI27" s="25">
        <f t="shared" si="3"/>
        <v>44286</v>
      </c>
    </row>
    <row r="28" spans="1:35" x14ac:dyDescent="0.25">
      <c r="A28" s="32">
        <v>378</v>
      </c>
      <c r="B28" s="59" t="s">
        <v>93</v>
      </c>
      <c r="C28" s="13" t="s">
        <v>36</v>
      </c>
      <c r="D28" s="13" t="s">
        <v>155</v>
      </c>
      <c r="E28" s="33">
        <v>23760000</v>
      </c>
      <c r="F28" s="51">
        <v>4752000</v>
      </c>
      <c r="G28" s="14">
        <v>211020105</v>
      </c>
      <c r="H28" s="15">
        <v>443</v>
      </c>
      <c r="I28" s="67">
        <v>44222</v>
      </c>
      <c r="J28" s="35">
        <v>23760000</v>
      </c>
      <c r="K28" s="36" t="s">
        <v>156</v>
      </c>
      <c r="L28" s="43">
        <v>16076116</v>
      </c>
      <c r="M28" s="13" t="s">
        <v>87</v>
      </c>
      <c r="N28" s="17" t="s">
        <v>157</v>
      </c>
      <c r="O28" s="18">
        <v>3158590539</v>
      </c>
      <c r="P28" s="20" t="s">
        <v>38</v>
      </c>
      <c r="Q28" s="19">
        <v>31583548</v>
      </c>
      <c r="R28" s="13" t="s">
        <v>42</v>
      </c>
      <c r="S28" s="13" t="s">
        <v>43</v>
      </c>
      <c r="T28" s="20" t="s">
        <v>39</v>
      </c>
      <c r="U28" s="20" t="s">
        <v>40</v>
      </c>
      <c r="V28" s="20">
        <v>5</v>
      </c>
      <c r="W28" s="21">
        <v>44228</v>
      </c>
      <c r="X28" s="21">
        <v>44377</v>
      </c>
      <c r="Y28" s="64">
        <v>827</v>
      </c>
      <c r="Z28" s="22">
        <f t="shared" si="0"/>
        <v>23760000</v>
      </c>
      <c r="AA28" s="23" t="str">
        <f t="shared" si="1"/>
        <v>01/02/2021</v>
      </c>
      <c r="AB28" s="19"/>
      <c r="AC28" s="19"/>
      <c r="AD28" s="19"/>
      <c r="AE28" s="37"/>
      <c r="AF28" s="19"/>
      <c r="AG28" s="19"/>
      <c r="AH28" s="24">
        <f t="shared" si="2"/>
        <v>23760000</v>
      </c>
      <c r="AI28" s="25">
        <f t="shared" si="3"/>
        <v>44377</v>
      </c>
    </row>
    <row r="29" spans="1:35" x14ac:dyDescent="0.25">
      <c r="A29" s="32">
        <v>379</v>
      </c>
      <c r="B29" s="59" t="s">
        <v>93</v>
      </c>
      <c r="C29" s="13" t="s">
        <v>36</v>
      </c>
      <c r="D29" s="13" t="s">
        <v>158</v>
      </c>
      <c r="E29" s="33">
        <v>15000000</v>
      </c>
      <c r="F29" s="51">
        <v>3000000</v>
      </c>
      <c r="G29" s="14">
        <v>211020105</v>
      </c>
      <c r="H29" s="15">
        <v>416</v>
      </c>
      <c r="I29" s="16">
        <v>44215</v>
      </c>
      <c r="J29" s="38">
        <v>15000000</v>
      </c>
      <c r="K29" s="53" t="s">
        <v>159</v>
      </c>
      <c r="L29" s="48">
        <v>1056506576</v>
      </c>
      <c r="M29" s="13" t="s">
        <v>160</v>
      </c>
      <c r="N29" s="17" t="s">
        <v>161</v>
      </c>
      <c r="O29" s="49">
        <v>3202053177</v>
      </c>
      <c r="P29" s="20" t="s">
        <v>38</v>
      </c>
      <c r="Q29" s="19">
        <v>41242073</v>
      </c>
      <c r="R29" s="13" t="s">
        <v>85</v>
      </c>
      <c r="S29" s="13" t="s">
        <v>86</v>
      </c>
      <c r="T29" s="20" t="s">
        <v>39</v>
      </c>
      <c r="U29" s="20" t="s">
        <v>40</v>
      </c>
      <c r="V29" s="20">
        <v>5</v>
      </c>
      <c r="W29" s="21">
        <v>44228</v>
      </c>
      <c r="X29" s="21">
        <v>44377</v>
      </c>
      <c r="Y29" s="64">
        <v>828</v>
      </c>
      <c r="Z29" s="22">
        <f t="shared" si="0"/>
        <v>15000000</v>
      </c>
      <c r="AA29" s="23" t="str">
        <f t="shared" si="1"/>
        <v>01/02/2021</v>
      </c>
      <c r="AB29" s="19"/>
      <c r="AC29" s="19"/>
      <c r="AD29" s="19"/>
      <c r="AE29" s="37"/>
      <c r="AF29" s="19"/>
      <c r="AG29" s="19"/>
      <c r="AH29" s="24">
        <f t="shared" si="2"/>
        <v>15000000</v>
      </c>
      <c r="AI29" s="25">
        <f t="shared" si="3"/>
        <v>44377</v>
      </c>
    </row>
    <row r="30" spans="1:35" x14ac:dyDescent="0.25">
      <c r="A30" s="32">
        <v>380</v>
      </c>
      <c r="B30" s="59" t="s">
        <v>162</v>
      </c>
      <c r="C30" s="13" t="s">
        <v>84</v>
      </c>
      <c r="D30" s="13" t="s">
        <v>163</v>
      </c>
      <c r="E30" s="33">
        <v>300000000</v>
      </c>
      <c r="F30" s="51">
        <f>E30/10</f>
        <v>30000000</v>
      </c>
      <c r="G30" s="14">
        <v>221010703</v>
      </c>
      <c r="H30" s="15">
        <v>431</v>
      </c>
      <c r="I30" s="67">
        <v>44218</v>
      </c>
      <c r="J30" s="35">
        <v>300000000</v>
      </c>
      <c r="K30" s="36" t="s">
        <v>164</v>
      </c>
      <c r="L30" s="39" t="s">
        <v>165</v>
      </c>
      <c r="M30" s="13" t="s">
        <v>78</v>
      </c>
      <c r="N30" s="17" t="s">
        <v>90</v>
      </c>
      <c r="O30" s="18">
        <v>3138669065</v>
      </c>
      <c r="P30" s="20" t="s">
        <v>41</v>
      </c>
      <c r="Q30" s="19">
        <v>1121879555</v>
      </c>
      <c r="R30" s="13" t="s">
        <v>91</v>
      </c>
      <c r="S30" s="13" t="s">
        <v>63</v>
      </c>
      <c r="T30" s="20" t="s">
        <v>39</v>
      </c>
      <c r="U30" s="20" t="s">
        <v>40</v>
      </c>
      <c r="V30" s="20">
        <v>10</v>
      </c>
      <c r="W30" s="21">
        <v>44232</v>
      </c>
      <c r="X30" s="21">
        <v>44534</v>
      </c>
      <c r="Y30" s="64">
        <v>829</v>
      </c>
      <c r="Z30" s="22">
        <f t="shared" si="0"/>
        <v>300000000</v>
      </c>
      <c r="AA30" s="23" t="str">
        <f t="shared" si="1"/>
        <v>04/02/2021</v>
      </c>
      <c r="AB30" s="19"/>
      <c r="AC30" s="19"/>
      <c r="AD30" s="19"/>
      <c r="AE30" s="37"/>
      <c r="AF30" s="19"/>
      <c r="AG30" s="19"/>
      <c r="AH30" s="24">
        <f t="shared" si="2"/>
        <v>300000000</v>
      </c>
      <c r="AI30" s="25">
        <f t="shared" si="3"/>
        <v>44534</v>
      </c>
    </row>
    <row r="31" spans="1:35" x14ac:dyDescent="0.25">
      <c r="A31" s="32">
        <v>381</v>
      </c>
      <c r="B31" s="59" t="s">
        <v>162</v>
      </c>
      <c r="C31" s="68" t="s">
        <v>77</v>
      </c>
      <c r="D31" s="55" t="s">
        <v>166</v>
      </c>
      <c r="E31" s="33">
        <v>120000000</v>
      </c>
      <c r="F31" s="51">
        <f>E31/11</f>
        <v>10909090.909090908</v>
      </c>
      <c r="G31" s="14">
        <v>221020101</v>
      </c>
      <c r="H31" s="15">
        <v>334</v>
      </c>
      <c r="I31" s="67">
        <v>44197</v>
      </c>
      <c r="J31" s="35">
        <v>120000000</v>
      </c>
      <c r="K31" s="36" t="s">
        <v>167</v>
      </c>
      <c r="L31" s="39" t="s">
        <v>168</v>
      </c>
      <c r="M31" s="13" t="s">
        <v>78</v>
      </c>
      <c r="N31" s="17" t="s">
        <v>169</v>
      </c>
      <c r="O31" s="18">
        <v>3077171</v>
      </c>
      <c r="P31" s="20" t="s">
        <v>41</v>
      </c>
      <c r="Q31" s="19">
        <v>1121879555</v>
      </c>
      <c r="R31" s="13" t="s">
        <v>91</v>
      </c>
      <c r="S31" s="13" t="s">
        <v>63</v>
      </c>
      <c r="T31" s="20" t="s">
        <v>39</v>
      </c>
      <c r="U31" s="20" t="s">
        <v>76</v>
      </c>
      <c r="V31" s="20">
        <v>325</v>
      </c>
      <c r="W31" s="21">
        <v>44235</v>
      </c>
      <c r="X31" s="21">
        <v>44564</v>
      </c>
      <c r="Y31" s="64">
        <v>830</v>
      </c>
      <c r="Z31" s="22">
        <f t="shared" si="0"/>
        <v>120000000</v>
      </c>
      <c r="AA31" s="23" t="str">
        <f t="shared" si="1"/>
        <v>04/02/2021</v>
      </c>
      <c r="AB31" s="19"/>
      <c r="AC31" s="19"/>
      <c r="AD31" s="19"/>
      <c r="AE31" s="37"/>
      <c r="AF31" s="19"/>
      <c r="AG31" s="19"/>
      <c r="AH31" s="24">
        <f t="shared" si="2"/>
        <v>120000000</v>
      </c>
      <c r="AI31" s="25">
        <f t="shared" si="3"/>
        <v>44564</v>
      </c>
    </row>
    <row r="32" spans="1:35" x14ac:dyDescent="0.25">
      <c r="A32" s="32">
        <v>382</v>
      </c>
      <c r="B32" s="59" t="s">
        <v>162</v>
      </c>
      <c r="C32" s="13" t="s">
        <v>84</v>
      </c>
      <c r="D32" s="13" t="s">
        <v>170</v>
      </c>
      <c r="E32" s="33">
        <v>60000000</v>
      </c>
      <c r="F32" s="51">
        <f>E32/11</f>
        <v>5454545.4545454541</v>
      </c>
      <c r="G32" s="71">
        <v>213010906</v>
      </c>
      <c r="H32" s="15">
        <v>456</v>
      </c>
      <c r="I32" s="16">
        <v>44225</v>
      </c>
      <c r="J32" s="38">
        <v>60000000</v>
      </c>
      <c r="K32" s="36" t="s">
        <v>171</v>
      </c>
      <c r="L32" s="43">
        <v>41211776</v>
      </c>
      <c r="M32" s="13" t="s">
        <v>48</v>
      </c>
      <c r="N32" s="17" t="s">
        <v>172</v>
      </c>
      <c r="O32" s="18">
        <v>5840040</v>
      </c>
      <c r="P32" s="20" t="s">
        <v>38</v>
      </c>
      <c r="Q32" s="62">
        <v>41214973</v>
      </c>
      <c r="R32" s="60" t="s">
        <v>54</v>
      </c>
      <c r="S32" s="60" t="s">
        <v>64</v>
      </c>
      <c r="T32" s="20" t="s">
        <v>39</v>
      </c>
      <c r="U32" s="20" t="s">
        <v>76</v>
      </c>
      <c r="V32" s="20">
        <v>325</v>
      </c>
      <c r="W32" s="21">
        <v>44231</v>
      </c>
      <c r="X32" s="21">
        <v>44561</v>
      </c>
      <c r="Y32" s="64">
        <v>831</v>
      </c>
      <c r="Z32" s="22">
        <f t="shared" si="0"/>
        <v>60000000</v>
      </c>
      <c r="AA32" s="23" t="str">
        <f t="shared" si="1"/>
        <v>04/02/2021</v>
      </c>
      <c r="AB32" s="19"/>
      <c r="AC32" s="19"/>
      <c r="AD32" s="19"/>
      <c r="AE32" s="37"/>
      <c r="AF32" s="19"/>
      <c r="AG32" s="19"/>
      <c r="AH32" s="24">
        <f t="shared" si="2"/>
        <v>60000000</v>
      </c>
      <c r="AI32" s="25">
        <f t="shared" si="3"/>
        <v>44561</v>
      </c>
    </row>
    <row r="33" spans="1:40" x14ac:dyDescent="0.25">
      <c r="A33" s="32">
        <v>383</v>
      </c>
      <c r="B33" s="59" t="s">
        <v>173</v>
      </c>
      <c r="C33" s="13" t="s">
        <v>36</v>
      </c>
      <c r="D33" s="13" t="s">
        <v>61</v>
      </c>
      <c r="E33" s="50">
        <v>14500000</v>
      </c>
      <c r="F33" s="51">
        <v>3000000</v>
      </c>
      <c r="G33" s="14">
        <v>211020105</v>
      </c>
      <c r="H33" s="15">
        <v>411</v>
      </c>
      <c r="I33" s="58">
        <v>44215</v>
      </c>
      <c r="J33" s="52">
        <v>14500000</v>
      </c>
      <c r="K33" s="42" t="s">
        <v>62</v>
      </c>
      <c r="L33" s="48">
        <v>1094244439</v>
      </c>
      <c r="M33" s="13" t="s">
        <v>70</v>
      </c>
      <c r="N33" s="44" t="s">
        <v>174</v>
      </c>
      <c r="O33" s="45">
        <v>3138676225</v>
      </c>
      <c r="P33" s="20" t="s">
        <v>38</v>
      </c>
      <c r="Q33" s="19">
        <v>1121879555</v>
      </c>
      <c r="R33" s="13" t="s">
        <v>91</v>
      </c>
      <c r="S33" s="13" t="s">
        <v>63</v>
      </c>
      <c r="T33" s="20" t="s">
        <v>39</v>
      </c>
      <c r="U33" s="20" t="s">
        <v>76</v>
      </c>
      <c r="V33" s="20">
        <v>144</v>
      </c>
      <c r="W33" s="21">
        <v>44232</v>
      </c>
      <c r="X33" s="21">
        <v>44377</v>
      </c>
      <c r="Y33" s="64">
        <v>832</v>
      </c>
      <c r="Z33" s="22">
        <f t="shared" si="0"/>
        <v>14500000</v>
      </c>
      <c r="AA33" s="23" t="str">
        <f t="shared" si="1"/>
        <v>05/02/2021</v>
      </c>
      <c r="AB33" s="40"/>
      <c r="AC33" s="19"/>
      <c r="AD33" s="19"/>
      <c r="AE33" s="37"/>
      <c r="AF33" s="19"/>
      <c r="AG33" s="19"/>
      <c r="AH33" s="24">
        <f t="shared" si="2"/>
        <v>14500000</v>
      </c>
      <c r="AI33" s="25">
        <f t="shared" si="3"/>
        <v>44377</v>
      </c>
    </row>
    <row r="34" spans="1:40" x14ac:dyDescent="0.25">
      <c r="A34" s="32">
        <v>384</v>
      </c>
      <c r="B34" s="59" t="s">
        <v>173</v>
      </c>
      <c r="C34" s="13" t="s">
        <v>36</v>
      </c>
      <c r="D34" s="13" t="s">
        <v>65</v>
      </c>
      <c r="E34" s="33">
        <v>2251800</v>
      </c>
      <c r="F34" s="51">
        <v>1251000</v>
      </c>
      <c r="G34" s="14">
        <v>211020105</v>
      </c>
      <c r="H34" s="15">
        <v>445</v>
      </c>
      <c r="I34" s="67">
        <v>44223</v>
      </c>
      <c r="J34" s="35">
        <v>2502000</v>
      </c>
      <c r="K34" s="36" t="s">
        <v>175</v>
      </c>
      <c r="L34" s="43">
        <v>34608225</v>
      </c>
      <c r="M34" s="13" t="s">
        <v>176</v>
      </c>
      <c r="N34" s="17" t="s">
        <v>177</v>
      </c>
      <c r="O34" s="18">
        <v>3105753903</v>
      </c>
      <c r="P34" s="20" t="s">
        <v>38</v>
      </c>
      <c r="Q34" s="62">
        <v>41214973</v>
      </c>
      <c r="R34" s="13" t="s">
        <v>66</v>
      </c>
      <c r="S34" s="13" t="s">
        <v>67</v>
      </c>
      <c r="T34" s="20" t="s">
        <v>39</v>
      </c>
      <c r="U34" s="20" t="s">
        <v>76</v>
      </c>
      <c r="V34" s="20">
        <v>54</v>
      </c>
      <c r="W34" s="21">
        <v>44232</v>
      </c>
      <c r="X34" s="21">
        <v>44286</v>
      </c>
      <c r="Y34" s="64">
        <v>833</v>
      </c>
      <c r="Z34" s="22">
        <f t="shared" si="0"/>
        <v>2251800</v>
      </c>
      <c r="AA34" s="23" t="str">
        <f t="shared" si="1"/>
        <v>05/02/2021</v>
      </c>
      <c r="AB34" s="19"/>
      <c r="AC34" s="19"/>
      <c r="AD34" s="19"/>
      <c r="AE34" s="37"/>
      <c r="AF34" s="19"/>
      <c r="AG34" s="19"/>
      <c r="AH34" s="24">
        <f t="shared" si="2"/>
        <v>2251800</v>
      </c>
      <c r="AI34" s="25">
        <f t="shared" si="3"/>
        <v>44286</v>
      </c>
    </row>
    <row r="35" spans="1:40" x14ac:dyDescent="0.25">
      <c r="A35" s="32">
        <v>385</v>
      </c>
      <c r="B35" s="59" t="s">
        <v>173</v>
      </c>
      <c r="C35" s="13" t="s">
        <v>84</v>
      </c>
      <c r="D35" s="13" t="s">
        <v>178</v>
      </c>
      <c r="E35" s="33">
        <v>30000000</v>
      </c>
      <c r="F35" s="51">
        <f>E35/6</f>
        <v>5000000</v>
      </c>
      <c r="G35" s="14">
        <v>221010704</v>
      </c>
      <c r="H35" s="15">
        <v>423</v>
      </c>
      <c r="I35" s="67">
        <v>44217</v>
      </c>
      <c r="J35" s="35">
        <v>30000000</v>
      </c>
      <c r="K35" s="36" t="s">
        <v>179</v>
      </c>
      <c r="L35" s="43" t="s">
        <v>180</v>
      </c>
      <c r="M35" s="13" t="s">
        <v>78</v>
      </c>
      <c r="N35" s="47" t="s">
        <v>181</v>
      </c>
      <c r="O35" s="18">
        <v>6722440</v>
      </c>
      <c r="P35" s="20" t="s">
        <v>38</v>
      </c>
      <c r="Q35" s="19">
        <v>31583548</v>
      </c>
      <c r="R35" s="13" t="s">
        <v>69</v>
      </c>
      <c r="S35" s="13" t="s">
        <v>182</v>
      </c>
      <c r="T35" s="20" t="s">
        <v>39</v>
      </c>
      <c r="U35" s="20" t="s">
        <v>40</v>
      </c>
      <c r="V35" s="20">
        <v>6</v>
      </c>
      <c r="W35" s="21">
        <v>44249</v>
      </c>
      <c r="X35" s="21">
        <v>44429</v>
      </c>
      <c r="Y35" s="64">
        <v>834</v>
      </c>
      <c r="Z35" s="22">
        <f t="shared" ref="Z35:Z50" si="4">E35</f>
        <v>30000000</v>
      </c>
      <c r="AA35" s="23" t="str">
        <f t="shared" ref="AA35:AA50" si="5">B35</f>
        <v>05/02/2021</v>
      </c>
      <c r="AB35" s="19"/>
      <c r="AC35" s="19"/>
      <c r="AD35" s="19"/>
      <c r="AE35" s="37"/>
      <c r="AF35" s="19"/>
      <c r="AG35" s="19"/>
      <c r="AH35" s="24">
        <f t="shared" si="2"/>
        <v>30000000</v>
      </c>
      <c r="AI35" s="25">
        <f t="shared" si="3"/>
        <v>44429</v>
      </c>
    </row>
    <row r="36" spans="1:40" x14ac:dyDescent="0.25">
      <c r="A36" s="32">
        <v>386</v>
      </c>
      <c r="B36" s="59" t="s">
        <v>183</v>
      </c>
      <c r="C36" s="13" t="s">
        <v>77</v>
      </c>
      <c r="D36" s="13" t="s">
        <v>184</v>
      </c>
      <c r="E36" s="33">
        <v>120000000</v>
      </c>
      <c r="F36" s="34">
        <f>E36/11</f>
        <v>10909090.909090908</v>
      </c>
      <c r="G36" s="14">
        <v>213020911</v>
      </c>
      <c r="H36" s="15">
        <v>464</v>
      </c>
      <c r="I36" s="16">
        <v>44228</v>
      </c>
      <c r="J36" s="38">
        <v>12000000</v>
      </c>
      <c r="K36" s="36" t="s">
        <v>185</v>
      </c>
      <c r="L36" s="39" t="s">
        <v>186</v>
      </c>
      <c r="M36" s="13" t="s">
        <v>78</v>
      </c>
      <c r="N36" s="17" t="s">
        <v>187</v>
      </c>
      <c r="O36" s="18">
        <v>5841279</v>
      </c>
      <c r="P36" s="20" t="s">
        <v>41</v>
      </c>
      <c r="Q36" s="19">
        <v>41214973</v>
      </c>
      <c r="R36" s="13" t="s">
        <v>54</v>
      </c>
      <c r="S36" s="13" t="s">
        <v>64</v>
      </c>
      <c r="T36" s="20" t="s">
        <v>39</v>
      </c>
      <c r="U36" s="20" t="s">
        <v>76</v>
      </c>
      <c r="V36" s="20">
        <v>321</v>
      </c>
      <c r="W36" s="21">
        <v>44236</v>
      </c>
      <c r="X36" s="21">
        <v>44561</v>
      </c>
      <c r="Y36" s="64">
        <v>841</v>
      </c>
      <c r="Z36" s="22">
        <f t="shared" si="4"/>
        <v>120000000</v>
      </c>
      <c r="AA36" s="23" t="str">
        <f t="shared" si="5"/>
        <v>09/02/2021</v>
      </c>
      <c r="AB36" s="40"/>
      <c r="AC36" s="19"/>
      <c r="AD36" s="19"/>
      <c r="AE36" s="37"/>
      <c r="AF36" s="19"/>
      <c r="AG36" s="19"/>
      <c r="AH36" s="24">
        <f t="shared" si="2"/>
        <v>120000000</v>
      </c>
      <c r="AI36" s="25">
        <f t="shared" si="3"/>
        <v>44561</v>
      </c>
    </row>
    <row r="37" spans="1:40" x14ac:dyDescent="0.25">
      <c r="A37" s="32">
        <v>387</v>
      </c>
      <c r="B37" s="59" t="s">
        <v>188</v>
      </c>
      <c r="C37" s="13" t="s">
        <v>36</v>
      </c>
      <c r="D37" s="13" t="s">
        <v>44</v>
      </c>
      <c r="E37" s="33">
        <v>26295000</v>
      </c>
      <c r="F37" s="34">
        <v>5259000</v>
      </c>
      <c r="G37" s="14">
        <v>211020105</v>
      </c>
      <c r="H37" s="15">
        <v>413</v>
      </c>
      <c r="I37" s="67">
        <v>44215</v>
      </c>
      <c r="J37" s="35">
        <v>26295000</v>
      </c>
      <c r="K37" s="36" t="s">
        <v>189</v>
      </c>
      <c r="L37" s="43">
        <v>85050321</v>
      </c>
      <c r="M37" s="13" t="s">
        <v>190</v>
      </c>
      <c r="N37" s="17" t="s">
        <v>191</v>
      </c>
      <c r="O37" s="18">
        <v>3288254</v>
      </c>
      <c r="P37" s="20" t="s">
        <v>38</v>
      </c>
      <c r="Q37" s="46">
        <v>1010192372</v>
      </c>
      <c r="R37" s="13" t="s">
        <v>45</v>
      </c>
      <c r="S37" s="13" t="s">
        <v>46</v>
      </c>
      <c r="T37" s="20" t="s">
        <v>39</v>
      </c>
      <c r="U37" s="20" t="s">
        <v>76</v>
      </c>
      <c r="V37" s="20">
        <v>139</v>
      </c>
      <c r="W37" s="21">
        <v>44237</v>
      </c>
      <c r="X37" s="21">
        <v>44377</v>
      </c>
      <c r="Y37" s="64">
        <v>842</v>
      </c>
      <c r="Z37" s="22">
        <f t="shared" si="4"/>
        <v>26295000</v>
      </c>
      <c r="AA37" s="23" t="str">
        <f t="shared" si="5"/>
        <v>10/02/2021</v>
      </c>
      <c r="AB37" s="19"/>
      <c r="AC37" s="19"/>
      <c r="AD37" s="19"/>
      <c r="AE37" s="37"/>
      <c r="AF37" s="19"/>
      <c r="AG37" s="19"/>
      <c r="AH37" s="24">
        <f t="shared" si="2"/>
        <v>26295000</v>
      </c>
      <c r="AI37" s="25">
        <f t="shared" si="3"/>
        <v>44377</v>
      </c>
      <c r="AL37" s="28">
        <f>((1450833)*100)/3191833</f>
        <v>45.454539758189107</v>
      </c>
    </row>
    <row r="38" spans="1:40" x14ac:dyDescent="0.25">
      <c r="A38" s="32">
        <v>388</v>
      </c>
      <c r="B38" s="59" t="s">
        <v>188</v>
      </c>
      <c r="C38" s="13" t="s">
        <v>36</v>
      </c>
      <c r="D38" s="13" t="s">
        <v>44</v>
      </c>
      <c r="E38" s="33">
        <v>26295000</v>
      </c>
      <c r="F38" s="34">
        <v>5259000</v>
      </c>
      <c r="G38" s="14">
        <v>211020105</v>
      </c>
      <c r="H38" s="15">
        <v>414</v>
      </c>
      <c r="I38" s="67">
        <v>44215</v>
      </c>
      <c r="J38" s="35">
        <v>26295000</v>
      </c>
      <c r="K38" s="36" t="s">
        <v>192</v>
      </c>
      <c r="L38" s="43">
        <v>1065008148</v>
      </c>
      <c r="M38" s="13" t="s">
        <v>193</v>
      </c>
      <c r="N38" s="47" t="s">
        <v>194</v>
      </c>
      <c r="O38" s="18">
        <v>3104923409</v>
      </c>
      <c r="P38" s="20" t="s">
        <v>38</v>
      </c>
      <c r="Q38" s="46">
        <v>1010192372</v>
      </c>
      <c r="R38" s="13" t="s">
        <v>45</v>
      </c>
      <c r="S38" s="13" t="s">
        <v>46</v>
      </c>
      <c r="T38" s="20" t="s">
        <v>39</v>
      </c>
      <c r="U38" s="20" t="s">
        <v>76</v>
      </c>
      <c r="V38" s="20">
        <v>139</v>
      </c>
      <c r="W38" s="21">
        <v>44237</v>
      </c>
      <c r="X38" s="21">
        <v>44377</v>
      </c>
      <c r="Y38" s="64">
        <v>843</v>
      </c>
      <c r="Z38" s="22">
        <f t="shared" si="4"/>
        <v>26295000</v>
      </c>
      <c r="AA38" s="23" t="str">
        <f t="shared" si="5"/>
        <v>10/02/2021</v>
      </c>
      <c r="AB38" s="40"/>
      <c r="AC38" s="19"/>
      <c r="AD38" s="19"/>
      <c r="AE38" s="37"/>
      <c r="AF38" s="19"/>
      <c r="AG38" s="19"/>
      <c r="AH38" s="24">
        <f t="shared" si="2"/>
        <v>26295000</v>
      </c>
      <c r="AI38" s="25">
        <f t="shared" si="3"/>
        <v>44377</v>
      </c>
    </row>
    <row r="39" spans="1:40" x14ac:dyDescent="0.25">
      <c r="A39" s="32">
        <v>389</v>
      </c>
      <c r="B39" s="59" t="s">
        <v>188</v>
      </c>
      <c r="C39" s="13" t="s">
        <v>36</v>
      </c>
      <c r="D39" s="13" t="s">
        <v>72</v>
      </c>
      <c r="E39" s="50">
        <v>14250000</v>
      </c>
      <c r="F39" s="51">
        <v>3000000</v>
      </c>
      <c r="G39" s="14">
        <v>211020105</v>
      </c>
      <c r="H39" s="15">
        <v>460</v>
      </c>
      <c r="I39" s="58">
        <v>44228</v>
      </c>
      <c r="J39" s="52">
        <v>14250000</v>
      </c>
      <c r="K39" s="36" t="s">
        <v>195</v>
      </c>
      <c r="L39" s="43">
        <v>1121951751</v>
      </c>
      <c r="M39" s="13" t="s">
        <v>47</v>
      </c>
      <c r="N39" s="47" t="s">
        <v>196</v>
      </c>
      <c r="O39" s="18">
        <v>3184661608</v>
      </c>
      <c r="P39" s="20" t="s">
        <v>38</v>
      </c>
      <c r="Q39" s="19">
        <v>79581162</v>
      </c>
      <c r="R39" s="13" t="s">
        <v>50</v>
      </c>
      <c r="S39" s="13" t="s">
        <v>51</v>
      </c>
      <c r="T39" s="20" t="s">
        <v>39</v>
      </c>
      <c r="U39" s="20" t="s">
        <v>76</v>
      </c>
      <c r="V39" s="20">
        <v>139</v>
      </c>
      <c r="W39" s="21">
        <v>44237</v>
      </c>
      <c r="X39" s="21">
        <v>44377</v>
      </c>
      <c r="Y39" s="64">
        <v>844</v>
      </c>
      <c r="Z39" s="22">
        <f t="shared" si="4"/>
        <v>14250000</v>
      </c>
      <c r="AA39" s="23" t="str">
        <f t="shared" si="5"/>
        <v>10/02/2021</v>
      </c>
      <c r="AB39" s="19"/>
      <c r="AC39" s="19"/>
      <c r="AD39" s="19"/>
      <c r="AE39" s="37"/>
      <c r="AF39" s="19"/>
      <c r="AG39" s="19"/>
      <c r="AH39" s="24">
        <f t="shared" si="2"/>
        <v>14250000</v>
      </c>
      <c r="AI39" s="25">
        <f t="shared" si="3"/>
        <v>44377</v>
      </c>
      <c r="AL39" s="28" t="s">
        <v>197</v>
      </c>
      <c r="AM39" s="28">
        <v>1450833</v>
      </c>
      <c r="AN39" s="28">
        <v>1741000</v>
      </c>
    </row>
    <row r="40" spans="1:40" x14ac:dyDescent="0.25">
      <c r="A40" s="32">
        <v>390</v>
      </c>
      <c r="B40" s="59" t="s">
        <v>188</v>
      </c>
      <c r="C40" s="13" t="s">
        <v>36</v>
      </c>
      <c r="D40" s="13" t="s">
        <v>123</v>
      </c>
      <c r="E40" s="33">
        <v>2402633</v>
      </c>
      <c r="F40" s="34">
        <v>1471000</v>
      </c>
      <c r="G40" s="14">
        <v>213020101</v>
      </c>
      <c r="H40" s="15">
        <v>458</v>
      </c>
      <c r="I40" s="16">
        <v>44225</v>
      </c>
      <c r="J40" s="38">
        <v>2647800</v>
      </c>
      <c r="K40" s="36" t="s">
        <v>198</v>
      </c>
      <c r="L40" s="48">
        <v>1077432871</v>
      </c>
      <c r="M40" s="13" t="s">
        <v>83</v>
      </c>
      <c r="N40" s="47" t="s">
        <v>199</v>
      </c>
      <c r="O40" s="18">
        <v>3212306090</v>
      </c>
      <c r="P40" s="20" t="s">
        <v>38</v>
      </c>
      <c r="Q40" s="62">
        <v>41214973</v>
      </c>
      <c r="R40" s="60" t="s">
        <v>54</v>
      </c>
      <c r="S40" s="60" t="s">
        <v>64</v>
      </c>
      <c r="T40" s="20" t="s">
        <v>39</v>
      </c>
      <c r="U40" s="20" t="s">
        <v>76</v>
      </c>
      <c r="V40" s="20">
        <v>49</v>
      </c>
      <c r="W40" s="21">
        <v>44237</v>
      </c>
      <c r="X40" s="21">
        <v>44286</v>
      </c>
      <c r="Y40" s="64">
        <v>845</v>
      </c>
      <c r="Z40" s="22">
        <f t="shared" si="4"/>
        <v>2402633</v>
      </c>
      <c r="AA40" s="23" t="str">
        <f t="shared" si="5"/>
        <v>10/02/2021</v>
      </c>
      <c r="AB40" s="19"/>
      <c r="AC40" s="19"/>
      <c r="AD40" s="19"/>
      <c r="AE40" s="37"/>
      <c r="AF40" s="19"/>
      <c r="AG40" s="19"/>
      <c r="AH40" s="24">
        <f t="shared" si="2"/>
        <v>2402633</v>
      </c>
      <c r="AI40" s="25">
        <f t="shared" si="3"/>
        <v>44286</v>
      </c>
      <c r="AL40" s="28" t="s">
        <v>200</v>
      </c>
      <c r="AM40" s="28">
        <v>3191833</v>
      </c>
      <c r="AN40" s="28">
        <f>AN39+AM39</f>
        <v>3191833</v>
      </c>
    </row>
    <row r="41" spans="1:40" x14ac:dyDescent="0.25">
      <c r="A41" s="32">
        <v>391</v>
      </c>
      <c r="B41" s="59" t="s">
        <v>188</v>
      </c>
      <c r="C41" s="13" t="s">
        <v>36</v>
      </c>
      <c r="D41" s="13" t="s">
        <v>201</v>
      </c>
      <c r="E41" s="33">
        <v>2613333</v>
      </c>
      <c r="F41" s="34">
        <v>1600000</v>
      </c>
      <c r="G41" s="14">
        <v>213020101</v>
      </c>
      <c r="H41" s="15">
        <v>459</v>
      </c>
      <c r="I41" s="16">
        <v>44228</v>
      </c>
      <c r="J41" s="38">
        <v>2890000</v>
      </c>
      <c r="K41" s="36" t="s">
        <v>202</v>
      </c>
      <c r="L41" s="48">
        <v>17329924</v>
      </c>
      <c r="M41" s="13" t="s">
        <v>47</v>
      </c>
      <c r="N41" s="17" t="s">
        <v>203</v>
      </c>
      <c r="O41" s="18">
        <v>3187019785</v>
      </c>
      <c r="P41" s="20" t="s">
        <v>38</v>
      </c>
      <c r="Q41" s="62">
        <v>41214973</v>
      </c>
      <c r="R41" s="60" t="s">
        <v>54</v>
      </c>
      <c r="S41" s="60" t="s">
        <v>64</v>
      </c>
      <c r="T41" s="20" t="s">
        <v>39</v>
      </c>
      <c r="U41" s="20" t="s">
        <v>76</v>
      </c>
      <c r="V41" s="20">
        <v>49</v>
      </c>
      <c r="W41" s="21">
        <v>44237</v>
      </c>
      <c r="X41" s="21">
        <v>44286</v>
      </c>
      <c r="Y41" s="64">
        <v>846</v>
      </c>
      <c r="Z41" s="22">
        <f t="shared" si="4"/>
        <v>2613333</v>
      </c>
      <c r="AA41" s="23" t="str">
        <f t="shared" si="5"/>
        <v>10/02/2021</v>
      </c>
      <c r="AB41" s="19"/>
      <c r="AC41" s="19"/>
      <c r="AD41" s="19"/>
      <c r="AE41" s="37"/>
      <c r="AF41" s="19"/>
      <c r="AG41" s="19"/>
      <c r="AH41" s="24">
        <f t="shared" si="2"/>
        <v>2613333</v>
      </c>
      <c r="AI41" s="25">
        <f t="shared" si="3"/>
        <v>44286</v>
      </c>
    </row>
    <row r="42" spans="1:40" x14ac:dyDescent="0.25">
      <c r="A42" s="32">
        <v>392</v>
      </c>
      <c r="B42" s="59" t="s">
        <v>188</v>
      </c>
      <c r="C42" s="13" t="s">
        <v>36</v>
      </c>
      <c r="D42" s="13" t="s">
        <v>204</v>
      </c>
      <c r="E42" s="33">
        <v>2776667</v>
      </c>
      <c r="F42" s="34">
        <v>1700000</v>
      </c>
      <c r="G42" s="14">
        <v>213020101</v>
      </c>
      <c r="H42" s="15">
        <v>457</v>
      </c>
      <c r="I42" s="67">
        <v>44225</v>
      </c>
      <c r="J42" s="35">
        <v>2833333</v>
      </c>
      <c r="K42" s="36" t="s">
        <v>205</v>
      </c>
      <c r="L42" s="48">
        <v>1120559519</v>
      </c>
      <c r="M42" s="13" t="s">
        <v>48</v>
      </c>
      <c r="N42" s="17" t="s">
        <v>206</v>
      </c>
      <c r="O42" s="18">
        <v>3188919386</v>
      </c>
      <c r="P42" s="20" t="s">
        <v>38</v>
      </c>
      <c r="Q42" s="62">
        <v>41214973</v>
      </c>
      <c r="R42" s="60" t="s">
        <v>54</v>
      </c>
      <c r="S42" s="60" t="s">
        <v>64</v>
      </c>
      <c r="T42" s="20" t="s">
        <v>39</v>
      </c>
      <c r="U42" s="20" t="s">
        <v>76</v>
      </c>
      <c r="V42" s="20">
        <v>49</v>
      </c>
      <c r="W42" s="21">
        <v>44237</v>
      </c>
      <c r="X42" s="21">
        <v>44286</v>
      </c>
      <c r="Y42" s="64">
        <v>847</v>
      </c>
      <c r="Z42" s="22">
        <f t="shared" si="4"/>
        <v>2776667</v>
      </c>
      <c r="AA42" s="23" t="str">
        <f t="shared" si="5"/>
        <v>10/02/2021</v>
      </c>
      <c r="AB42" s="19"/>
      <c r="AC42" s="19"/>
      <c r="AD42" s="19"/>
      <c r="AE42" s="37"/>
      <c r="AF42" s="19"/>
      <c r="AG42" s="19"/>
      <c r="AH42" s="24">
        <f t="shared" si="2"/>
        <v>2776667</v>
      </c>
      <c r="AI42" s="25">
        <f t="shared" si="3"/>
        <v>44286</v>
      </c>
      <c r="AM42" s="28">
        <f>((AM39*100)/AM40)</f>
        <v>45.454539758189107</v>
      </c>
      <c r="AN42" s="28">
        <f>((AN40*100)/AM40)</f>
        <v>100</v>
      </c>
    </row>
    <row r="43" spans="1:40" x14ac:dyDescent="0.25">
      <c r="A43" s="32">
        <v>393</v>
      </c>
      <c r="B43" s="59" t="s">
        <v>207</v>
      </c>
      <c r="C43" s="13" t="s">
        <v>84</v>
      </c>
      <c r="D43" s="13" t="s">
        <v>92</v>
      </c>
      <c r="E43" s="33">
        <v>60000000</v>
      </c>
      <c r="F43" s="34">
        <f>E43/10</f>
        <v>6000000</v>
      </c>
      <c r="G43" s="14">
        <v>221010703</v>
      </c>
      <c r="H43" s="15">
        <v>368</v>
      </c>
      <c r="I43" s="16">
        <v>44208</v>
      </c>
      <c r="J43" s="38">
        <v>240000000</v>
      </c>
      <c r="K43" s="36" t="s">
        <v>208</v>
      </c>
      <c r="L43" s="19">
        <v>1121879555</v>
      </c>
      <c r="M43" s="13" t="s">
        <v>78</v>
      </c>
      <c r="N43" s="17" t="s">
        <v>209</v>
      </c>
      <c r="O43" s="18">
        <v>3282300</v>
      </c>
      <c r="P43" s="20" t="s">
        <v>38</v>
      </c>
      <c r="Q43" s="19">
        <v>1121879555</v>
      </c>
      <c r="R43" s="13" t="s">
        <v>91</v>
      </c>
      <c r="S43" s="13" t="s">
        <v>63</v>
      </c>
      <c r="T43" s="20" t="s">
        <v>39</v>
      </c>
      <c r="U43" s="20" t="s">
        <v>40</v>
      </c>
      <c r="V43" s="20">
        <v>10</v>
      </c>
      <c r="W43" s="21">
        <v>44265</v>
      </c>
      <c r="X43" s="21">
        <v>44570</v>
      </c>
      <c r="Y43" s="64">
        <v>864</v>
      </c>
      <c r="Z43" s="22">
        <f t="shared" si="4"/>
        <v>60000000</v>
      </c>
      <c r="AA43" s="23" t="str">
        <f t="shared" si="5"/>
        <v>15/02/2020</v>
      </c>
      <c r="AB43" s="40"/>
      <c r="AC43" s="19"/>
      <c r="AD43" s="19"/>
      <c r="AE43" s="37"/>
      <c r="AF43" s="19"/>
      <c r="AG43" s="19"/>
      <c r="AH43" s="24">
        <f t="shared" si="2"/>
        <v>60000000</v>
      </c>
      <c r="AI43" s="25">
        <f t="shared" si="3"/>
        <v>44570</v>
      </c>
    </row>
    <row r="44" spans="1:40" x14ac:dyDescent="0.25">
      <c r="A44" s="32">
        <v>394</v>
      </c>
      <c r="B44" s="59" t="s">
        <v>210</v>
      </c>
      <c r="C44" s="13" t="s">
        <v>36</v>
      </c>
      <c r="D44" s="13" t="s">
        <v>72</v>
      </c>
      <c r="E44" s="33">
        <v>13652500</v>
      </c>
      <c r="F44" s="34">
        <v>3000000</v>
      </c>
      <c r="G44" s="14">
        <v>211020105</v>
      </c>
      <c r="H44" s="15">
        <v>470</v>
      </c>
      <c r="I44" s="16">
        <v>44238</v>
      </c>
      <c r="J44" s="38">
        <v>13652500</v>
      </c>
      <c r="K44" s="36" t="s">
        <v>211</v>
      </c>
      <c r="L44" s="48">
        <v>1070018979</v>
      </c>
      <c r="M44" s="13" t="s">
        <v>212</v>
      </c>
      <c r="N44" s="47" t="s">
        <v>213</v>
      </c>
      <c r="O44" s="18">
        <v>3022866017</v>
      </c>
      <c r="P44" s="20" t="s">
        <v>38</v>
      </c>
      <c r="Q44" s="63">
        <v>1129574804</v>
      </c>
      <c r="R44" s="13" t="s">
        <v>98</v>
      </c>
      <c r="S44" s="13" t="s">
        <v>51</v>
      </c>
      <c r="T44" s="20" t="s">
        <v>39</v>
      </c>
      <c r="U44" s="20" t="s">
        <v>76</v>
      </c>
      <c r="V44" s="20">
        <v>131</v>
      </c>
      <c r="W44" s="21">
        <v>44245</v>
      </c>
      <c r="X44" s="21">
        <v>44377</v>
      </c>
      <c r="Y44" s="64">
        <v>955</v>
      </c>
      <c r="Z44" s="22">
        <f t="shared" si="4"/>
        <v>13652500</v>
      </c>
      <c r="AA44" s="23" t="str">
        <f t="shared" si="5"/>
        <v>18/02/2021</v>
      </c>
      <c r="AB44" s="40"/>
      <c r="AC44" s="19"/>
      <c r="AD44" s="19"/>
      <c r="AE44" s="37"/>
      <c r="AF44" s="19"/>
      <c r="AG44" s="19"/>
      <c r="AH44" s="24">
        <f t="shared" ref="AH44:AH50" si="6">AE44+Z44</f>
        <v>13652500</v>
      </c>
      <c r="AI44" s="25">
        <f t="shared" ref="AI44:AI50" si="7">X44</f>
        <v>44377</v>
      </c>
    </row>
    <row r="45" spans="1:40" x14ac:dyDescent="0.25">
      <c r="A45" s="32">
        <v>395</v>
      </c>
      <c r="B45" s="59" t="s">
        <v>210</v>
      </c>
      <c r="C45" s="13" t="s">
        <v>36</v>
      </c>
      <c r="D45" s="13" t="s">
        <v>72</v>
      </c>
      <c r="E45" s="33">
        <v>13125000</v>
      </c>
      <c r="F45" s="34">
        <v>3000000</v>
      </c>
      <c r="G45" s="14">
        <v>211020105</v>
      </c>
      <c r="H45" s="15">
        <v>471</v>
      </c>
      <c r="I45" s="16">
        <v>44238</v>
      </c>
      <c r="J45" s="38">
        <v>13125000</v>
      </c>
      <c r="K45" s="36" t="s">
        <v>214</v>
      </c>
      <c r="L45" s="48">
        <v>1143392980</v>
      </c>
      <c r="M45" s="13" t="s">
        <v>215</v>
      </c>
      <c r="N45" s="47" t="s">
        <v>216</v>
      </c>
      <c r="O45" s="18">
        <v>3144921376</v>
      </c>
      <c r="P45" s="20" t="s">
        <v>38</v>
      </c>
      <c r="Q45" s="63">
        <v>1129574804</v>
      </c>
      <c r="R45" s="13" t="s">
        <v>98</v>
      </c>
      <c r="S45" s="13" t="s">
        <v>51</v>
      </c>
      <c r="T45" s="20" t="s">
        <v>39</v>
      </c>
      <c r="U45" s="20" t="s">
        <v>76</v>
      </c>
      <c r="V45" s="20">
        <v>131</v>
      </c>
      <c r="W45" s="21">
        <v>44245</v>
      </c>
      <c r="X45" s="21">
        <v>44377</v>
      </c>
      <c r="Y45" s="64">
        <v>956</v>
      </c>
      <c r="Z45" s="22">
        <f t="shared" si="4"/>
        <v>13125000</v>
      </c>
      <c r="AA45" s="23" t="str">
        <f t="shared" si="5"/>
        <v>18/02/2021</v>
      </c>
      <c r="AB45" s="40"/>
      <c r="AC45" s="19"/>
      <c r="AD45" s="19"/>
      <c r="AE45" s="37"/>
      <c r="AF45" s="19"/>
      <c r="AG45" s="19"/>
      <c r="AH45" s="24">
        <f t="shared" si="6"/>
        <v>13125000</v>
      </c>
      <c r="AI45" s="25">
        <f t="shared" si="7"/>
        <v>44377</v>
      </c>
    </row>
    <row r="46" spans="1:40" x14ac:dyDescent="0.25">
      <c r="A46" s="32">
        <v>396</v>
      </c>
      <c r="B46" s="59" t="s">
        <v>210</v>
      </c>
      <c r="C46" s="13" t="s">
        <v>36</v>
      </c>
      <c r="D46" s="13" t="s">
        <v>217</v>
      </c>
      <c r="E46" s="33">
        <v>3143333</v>
      </c>
      <c r="F46" s="34">
        <v>2300000</v>
      </c>
      <c r="G46" s="14">
        <v>211020205</v>
      </c>
      <c r="H46" s="15">
        <v>463</v>
      </c>
      <c r="I46" s="67">
        <v>44228</v>
      </c>
      <c r="J46" s="35">
        <v>3833333</v>
      </c>
      <c r="K46" s="36" t="s">
        <v>218</v>
      </c>
      <c r="L46" s="48">
        <v>1120564466</v>
      </c>
      <c r="M46" s="13" t="s">
        <v>48</v>
      </c>
      <c r="N46" s="47" t="s">
        <v>219</v>
      </c>
      <c r="O46" s="18">
        <v>3144068551</v>
      </c>
      <c r="P46" s="20" t="s">
        <v>38</v>
      </c>
      <c r="Q46" s="62">
        <v>41214973</v>
      </c>
      <c r="R46" s="60" t="s">
        <v>54</v>
      </c>
      <c r="S46" s="60" t="s">
        <v>140</v>
      </c>
      <c r="T46" s="20" t="s">
        <v>39</v>
      </c>
      <c r="U46" s="20" t="s">
        <v>76</v>
      </c>
      <c r="V46" s="20">
        <v>41</v>
      </c>
      <c r="W46" s="21">
        <v>44245</v>
      </c>
      <c r="X46" s="21">
        <v>44286</v>
      </c>
      <c r="Y46" s="64">
        <v>957</v>
      </c>
      <c r="Z46" s="22">
        <f t="shared" si="4"/>
        <v>3143333</v>
      </c>
      <c r="AA46" s="23" t="str">
        <f t="shared" si="5"/>
        <v>18/02/2021</v>
      </c>
      <c r="AB46" s="19"/>
      <c r="AC46" s="19"/>
      <c r="AD46" s="19"/>
      <c r="AE46" s="37"/>
      <c r="AF46" s="19"/>
      <c r="AG46" s="19"/>
      <c r="AH46" s="24">
        <f t="shared" si="6"/>
        <v>3143333</v>
      </c>
      <c r="AI46" s="25">
        <f t="shared" si="7"/>
        <v>44286</v>
      </c>
    </row>
    <row r="47" spans="1:40" x14ac:dyDescent="0.25">
      <c r="A47" s="32">
        <v>397</v>
      </c>
      <c r="B47" s="59" t="s">
        <v>210</v>
      </c>
      <c r="C47" s="13" t="s">
        <v>36</v>
      </c>
      <c r="D47" s="13" t="s">
        <v>73</v>
      </c>
      <c r="E47" s="33">
        <v>2010367</v>
      </c>
      <c r="F47" s="34">
        <v>1471000</v>
      </c>
      <c r="G47" s="14">
        <v>211020205</v>
      </c>
      <c r="H47" s="15">
        <v>476</v>
      </c>
      <c r="I47" s="67">
        <v>44239</v>
      </c>
      <c r="J47" s="35">
        <v>2010367</v>
      </c>
      <c r="K47" s="36" t="s">
        <v>220</v>
      </c>
      <c r="L47" s="48">
        <v>1120572121</v>
      </c>
      <c r="M47" s="13" t="s">
        <v>48</v>
      </c>
      <c r="N47" s="47" t="s">
        <v>221</v>
      </c>
      <c r="O47" s="18">
        <v>3123100569</v>
      </c>
      <c r="P47" s="20" t="s">
        <v>38</v>
      </c>
      <c r="Q47" s="57">
        <v>18222669</v>
      </c>
      <c r="R47" s="13" t="s">
        <v>74</v>
      </c>
      <c r="S47" s="13" t="s">
        <v>75</v>
      </c>
      <c r="T47" s="20" t="s">
        <v>39</v>
      </c>
      <c r="U47" s="20" t="s">
        <v>76</v>
      </c>
      <c r="V47" s="20">
        <v>41</v>
      </c>
      <c r="W47" s="21">
        <v>44245</v>
      </c>
      <c r="X47" s="21">
        <v>44286</v>
      </c>
      <c r="Y47" s="64">
        <v>958</v>
      </c>
      <c r="Z47" s="22">
        <f t="shared" si="4"/>
        <v>2010367</v>
      </c>
      <c r="AA47" s="23" t="str">
        <f t="shared" si="5"/>
        <v>18/02/2021</v>
      </c>
      <c r="AB47" s="19"/>
      <c r="AC47" s="19"/>
      <c r="AD47" s="19"/>
      <c r="AE47" s="37"/>
      <c r="AF47" s="19"/>
      <c r="AG47" s="19"/>
      <c r="AH47" s="24">
        <f t="shared" si="6"/>
        <v>2010367</v>
      </c>
      <c r="AI47" s="25">
        <f t="shared" si="7"/>
        <v>44286</v>
      </c>
    </row>
    <row r="48" spans="1:40" x14ac:dyDescent="0.25">
      <c r="A48" s="32">
        <v>398</v>
      </c>
      <c r="B48" s="59" t="s">
        <v>222</v>
      </c>
      <c r="C48" s="13" t="s">
        <v>84</v>
      </c>
      <c r="D48" s="13" t="s">
        <v>223</v>
      </c>
      <c r="E48" s="33">
        <v>300000000</v>
      </c>
      <c r="F48" s="34">
        <f>E48/10</f>
        <v>30000000</v>
      </c>
      <c r="G48" s="14">
        <v>221010705</v>
      </c>
      <c r="H48" s="15">
        <v>430</v>
      </c>
      <c r="I48" s="67">
        <v>44218</v>
      </c>
      <c r="J48" s="35">
        <v>300000000</v>
      </c>
      <c r="K48" s="36" t="s">
        <v>224</v>
      </c>
      <c r="L48" s="48">
        <v>7127824</v>
      </c>
      <c r="M48" s="13" t="s">
        <v>225</v>
      </c>
      <c r="N48" s="17" t="s">
        <v>226</v>
      </c>
      <c r="O48" s="18">
        <v>3107745134</v>
      </c>
      <c r="P48" s="20" t="s">
        <v>38</v>
      </c>
      <c r="Q48" s="62">
        <v>41214973</v>
      </c>
      <c r="R48" s="60" t="s">
        <v>54</v>
      </c>
      <c r="S48" s="60" t="s">
        <v>64</v>
      </c>
      <c r="T48" s="20" t="s">
        <v>39</v>
      </c>
      <c r="U48" s="20" t="s">
        <v>76</v>
      </c>
      <c r="V48" s="20">
        <v>340</v>
      </c>
      <c r="W48" s="21">
        <v>44249</v>
      </c>
      <c r="X48" s="21">
        <v>44561</v>
      </c>
      <c r="Y48" s="64">
        <v>961</v>
      </c>
      <c r="Z48" s="22">
        <f t="shared" si="4"/>
        <v>300000000</v>
      </c>
      <c r="AA48" s="23" t="str">
        <f t="shared" si="5"/>
        <v>19/02/2020</v>
      </c>
      <c r="AB48" s="19"/>
      <c r="AC48" s="19"/>
      <c r="AD48" s="19"/>
      <c r="AE48" s="37"/>
      <c r="AF48" s="19"/>
      <c r="AG48" s="19"/>
      <c r="AH48" s="24">
        <f t="shared" si="6"/>
        <v>300000000</v>
      </c>
      <c r="AI48" s="25">
        <f t="shared" si="7"/>
        <v>44561</v>
      </c>
    </row>
    <row r="49" spans="1:35" x14ac:dyDescent="0.2">
      <c r="A49" s="32">
        <v>399</v>
      </c>
      <c r="B49" s="59" t="s">
        <v>227</v>
      </c>
      <c r="C49" s="13" t="s">
        <v>82</v>
      </c>
      <c r="D49" s="72" t="s">
        <v>228</v>
      </c>
      <c r="E49" s="50">
        <v>446446350</v>
      </c>
      <c r="F49" s="51">
        <f>E49/10</f>
        <v>44644635</v>
      </c>
      <c r="G49" s="14" t="s">
        <v>229</v>
      </c>
      <c r="H49" s="15">
        <v>455</v>
      </c>
      <c r="I49" s="16">
        <v>44225</v>
      </c>
      <c r="J49" s="38">
        <v>446446350</v>
      </c>
      <c r="K49" s="36" t="s">
        <v>230</v>
      </c>
      <c r="L49" s="41" t="s">
        <v>231</v>
      </c>
      <c r="M49" s="13" t="s">
        <v>78</v>
      </c>
      <c r="N49" s="17" t="s">
        <v>232</v>
      </c>
      <c r="O49" s="18">
        <v>3214449448</v>
      </c>
      <c r="P49" s="20" t="s">
        <v>41</v>
      </c>
      <c r="Q49" s="62">
        <v>41214973</v>
      </c>
      <c r="R49" s="60" t="s">
        <v>54</v>
      </c>
      <c r="S49" s="60" t="s">
        <v>64</v>
      </c>
      <c r="T49" s="20" t="s">
        <v>39</v>
      </c>
      <c r="U49" s="20" t="s">
        <v>76</v>
      </c>
      <c r="V49" s="20">
        <v>340</v>
      </c>
      <c r="W49" s="21">
        <v>44246</v>
      </c>
      <c r="X49" s="21">
        <v>44561</v>
      </c>
      <c r="Y49" s="64">
        <v>962</v>
      </c>
      <c r="Z49" s="22">
        <f t="shared" si="4"/>
        <v>446446350</v>
      </c>
      <c r="AA49" s="23" t="str">
        <f t="shared" si="5"/>
        <v>19/02/2021</v>
      </c>
      <c r="AB49" s="19"/>
      <c r="AC49" s="19"/>
      <c r="AD49" s="19"/>
      <c r="AE49" s="37"/>
      <c r="AF49" s="19"/>
      <c r="AG49" s="19"/>
      <c r="AH49" s="24">
        <f t="shared" si="6"/>
        <v>446446350</v>
      </c>
      <c r="AI49" s="25">
        <f t="shared" si="7"/>
        <v>44561</v>
      </c>
    </row>
    <row r="50" spans="1:35" x14ac:dyDescent="0.2">
      <c r="A50" s="32">
        <v>400</v>
      </c>
      <c r="B50" s="59" t="s">
        <v>233</v>
      </c>
      <c r="C50" s="13" t="s">
        <v>36</v>
      </c>
      <c r="D50" s="54" t="s">
        <v>234</v>
      </c>
      <c r="E50" s="33">
        <v>23283333</v>
      </c>
      <c r="F50" s="34">
        <v>5500000</v>
      </c>
      <c r="G50" s="14">
        <v>211020105</v>
      </c>
      <c r="H50" s="15">
        <v>479</v>
      </c>
      <c r="I50" s="67">
        <v>44243</v>
      </c>
      <c r="J50" s="35">
        <v>23283333</v>
      </c>
      <c r="K50" s="36" t="s">
        <v>235</v>
      </c>
      <c r="L50" s="48">
        <v>52498988</v>
      </c>
      <c r="M50" s="13" t="s">
        <v>37</v>
      </c>
      <c r="N50" s="47" t="s">
        <v>236</v>
      </c>
      <c r="O50" s="18">
        <v>3209094795</v>
      </c>
      <c r="P50" s="20" t="s">
        <v>41</v>
      </c>
      <c r="Q50" s="19">
        <v>41242073</v>
      </c>
      <c r="R50" s="13" t="s">
        <v>85</v>
      </c>
      <c r="S50" s="13" t="s">
        <v>86</v>
      </c>
      <c r="T50" s="20" t="s">
        <v>39</v>
      </c>
      <c r="U50" s="20" t="s">
        <v>76</v>
      </c>
      <c r="V50" s="20">
        <v>127</v>
      </c>
      <c r="W50" s="21">
        <v>44249</v>
      </c>
      <c r="X50" s="21">
        <v>44377</v>
      </c>
      <c r="Y50" s="64">
        <v>988</v>
      </c>
      <c r="Z50" s="22">
        <f t="shared" si="4"/>
        <v>23283333</v>
      </c>
      <c r="AA50" s="23" t="str">
        <f t="shared" si="5"/>
        <v>22//02/2021</v>
      </c>
      <c r="AB50" s="19"/>
      <c r="AC50" s="19"/>
      <c r="AD50" s="19"/>
      <c r="AE50" s="37"/>
      <c r="AF50" s="19"/>
      <c r="AG50" s="19"/>
      <c r="AH50" s="24">
        <f t="shared" si="6"/>
        <v>23283333</v>
      </c>
      <c r="AI50" s="25">
        <f t="shared" si="7"/>
        <v>44377</v>
      </c>
    </row>
    <row r="93" spans="1:35" x14ac:dyDescent="0.25">
      <c r="A93" s="31"/>
      <c r="B93" s="74"/>
      <c r="C93" s="31"/>
      <c r="D93" s="31"/>
      <c r="G93" s="31"/>
      <c r="I93" s="78"/>
      <c r="K93" s="74"/>
      <c r="L93" s="28"/>
      <c r="O93" s="31"/>
      <c r="Q93" s="31"/>
      <c r="R93" s="31"/>
      <c r="S93" s="31"/>
      <c r="W93" s="74"/>
      <c r="X93" s="74"/>
      <c r="Z93" s="74"/>
      <c r="AA93" s="31"/>
      <c r="AB93" s="31"/>
      <c r="AC93" s="31"/>
      <c r="AD93" s="31"/>
      <c r="AF93" s="31"/>
      <c r="AG93" s="31"/>
      <c r="AH93" s="78"/>
      <c r="AI93" s="82"/>
    </row>
    <row r="565" spans="1:35" x14ac:dyDescent="0.25">
      <c r="A565" s="31"/>
      <c r="B565" s="74"/>
      <c r="C565" s="81">
        <v>0</v>
      </c>
      <c r="Q565" s="31"/>
      <c r="W565" s="74"/>
      <c r="X565" s="74"/>
      <c r="AC565" s="31"/>
      <c r="AD565" s="31"/>
      <c r="AF565" s="31"/>
      <c r="AG565" s="31"/>
      <c r="AH565" s="78"/>
      <c r="AI565" s="82"/>
    </row>
  </sheetData>
  <mergeCells count="32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I1:AI2"/>
    <mergeCell ref="AJ1:AJ2"/>
    <mergeCell ref="Y1:Y2"/>
    <mergeCell ref="Z1:Z2"/>
    <mergeCell ref="AA1:AA2"/>
    <mergeCell ref="AB1:AB2"/>
    <mergeCell ref="AC1:AG1"/>
    <mergeCell ref="AH1:AH2"/>
  </mergeCells>
  <hyperlinks>
    <hyperlink ref="N3" r:id="rId1"/>
    <hyperlink ref="N4" r:id="rId2"/>
    <hyperlink ref="N5" r:id="rId3"/>
    <hyperlink ref="N6" r:id="rId4"/>
    <hyperlink ref="N7" r:id="rId5"/>
    <hyperlink ref="N8" r:id="rId6"/>
    <hyperlink ref="N9" r:id="rId7"/>
    <hyperlink ref="N11" r:id="rId8"/>
    <hyperlink ref="N12" r:id="rId9"/>
    <hyperlink ref="N13" r:id="rId10"/>
    <hyperlink ref="N14" r:id="rId11"/>
    <hyperlink ref="N15" r:id="rId12"/>
    <hyperlink ref="N17" r:id="rId13"/>
    <hyperlink ref="N18" r:id="rId14"/>
    <hyperlink ref="N23" r:id="rId15"/>
    <hyperlink ref="N24" r:id="rId16"/>
    <hyperlink ref="N26" r:id="rId17"/>
    <hyperlink ref="N27" r:id="rId18"/>
    <hyperlink ref="N29" r:id="rId19"/>
    <hyperlink ref="N30" r:id="rId20"/>
    <hyperlink ref="N31" r:id="rId21"/>
    <hyperlink ref="N32" r:id="rId22"/>
    <hyperlink ref="N33" r:id="rId23"/>
    <hyperlink ref="N35" r:id="rId24"/>
    <hyperlink ref="N36" r:id="rId25"/>
    <hyperlink ref="N37" r:id="rId26"/>
    <hyperlink ref="N38" r:id="rId27"/>
    <hyperlink ref="N39" r:id="rId28"/>
    <hyperlink ref="N40" r:id="rId29"/>
    <hyperlink ref="N41" r:id="rId30"/>
    <hyperlink ref="N42" r:id="rId31"/>
    <hyperlink ref="N43" r:id="rId32"/>
    <hyperlink ref="N44" r:id="rId33"/>
    <hyperlink ref="N45" r:id="rId34"/>
    <hyperlink ref="N46" r:id="rId35"/>
    <hyperlink ref="N47" r:id="rId36"/>
    <hyperlink ref="N48" r:id="rId37"/>
    <hyperlink ref="N49" r:id="rId38"/>
    <hyperlink ref="N50" r:id="rId3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DE 2021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2021-04-07T21:20:45Z</dcterms:created>
  <dcterms:modified xsi:type="dcterms:W3CDTF">2021-04-07T21:24:30Z</dcterms:modified>
</cp:coreProperties>
</file>