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 Interno\Documents\CONTROL INTERNO 2021\PLAN ANTICORRUPCION\"/>
    </mc:Choice>
  </mc:AlternateContent>
  <bookViews>
    <workbookView xWindow="0" yWindow="0" windowWidth="20490" windowHeight="7650"/>
  </bookViews>
  <sheets>
    <sheet name="Evaluaciòn Mapa de riesgos " sheetId="1" r:id="rId1"/>
  </sheets>
  <externalReferences>
    <externalReference r:id="rId2"/>
  </externalReferences>
  <definedNames>
    <definedName name="_xlnm._FilterDatabase" localSheetId="0" hidden="1">'Evaluaciòn Mapa de riesgos '!$A$3:$AH$20</definedName>
    <definedName name="Control">[1]Datos!$J$4:$J$6</definedName>
    <definedName name="Evidencia">[1]Datos!#REF!</definedName>
    <definedName name="Impacto">[1]Datos!$G$4:$G$6</definedName>
    <definedName name="Implementación">[1]Datos!$K$4:$K$5</definedName>
    <definedName name="Periodicidad">[1]Datos!$M$4:$M$8</definedName>
    <definedName name="Peso">[1]Datos!$F$4:$F$8</definedName>
    <definedName name="Porcentaje">[1]Datos!$H$4:$H$6</definedName>
    <definedName name="Probabilidad">[1]Datos!$D$4:$D$8</definedName>
    <definedName name="Tratamiento">[1]Datos!$L$4:$L$6</definedName>
    <definedName name="Zona">[1]Datos!$I$4:$I$6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0" i="1" l="1"/>
  <c r="AW19" i="1"/>
  <c r="AW18" i="1"/>
  <c r="AW17" i="1"/>
  <c r="AW16" i="1"/>
  <c r="AW15" i="1"/>
  <c r="G15" i="1"/>
  <c r="AW14" i="1"/>
  <c r="AW13" i="1"/>
  <c r="AW12" i="1"/>
  <c r="S12" i="1"/>
  <c r="G12" i="1"/>
  <c r="AW11" i="1"/>
  <c r="S11" i="1"/>
  <c r="AW10" i="1"/>
  <c r="S10" i="1"/>
  <c r="AW9" i="1"/>
  <c r="W9" i="1"/>
  <c r="AW8" i="1"/>
  <c r="AW7" i="1"/>
  <c r="AW6" i="1"/>
  <c r="G6" i="1"/>
  <c r="AW5" i="1"/>
  <c r="W5" i="1"/>
  <c r="G5" i="1"/>
  <c r="AW4" i="1"/>
  <c r="W4" i="1"/>
  <c r="G4" i="1"/>
</calcChain>
</file>

<file path=xl/comments1.xml><?xml version="1.0" encoding="utf-8"?>
<comments xmlns="http://schemas.openxmlformats.org/spreadsheetml/2006/main">
  <authors>
    <author>Jairo Torres</author>
    <author>Autor</author>
    <author>URGENCIAS</author>
    <author>ANGELA DAVID</author>
    <author>Contabiliad</author>
    <author>AUDITORIA</author>
  </authors>
  <commentList>
    <comment ref="G2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Frecuencia de la actividad: 
</t>
        </r>
        <r>
          <rPr>
            <b/>
            <sz val="9"/>
            <color indexed="81"/>
            <rFont val="Tahoma"/>
            <family val="2"/>
          </rPr>
          <t>1-Muy baj</t>
        </r>
        <r>
          <rPr>
            <sz val="9"/>
            <color indexed="81"/>
            <rFont val="Tahoma"/>
            <family val="2"/>
          </rPr>
          <t xml:space="preserve">a: La actividad que conlleva al riesgo se ejecuta como máximo 2 veces por año. </t>
        </r>
        <r>
          <rPr>
            <b/>
            <sz val="9"/>
            <color indexed="81"/>
            <rFont val="Tahoma"/>
            <family val="2"/>
          </rPr>
          <t xml:space="preserve">probabilidad= 20%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2-Baja:</t>
        </r>
        <r>
          <rPr>
            <sz val="9"/>
            <color indexed="81"/>
            <rFont val="Tahoma"/>
            <family val="2"/>
          </rPr>
          <t xml:space="preserve"> la actividad que con lleva al riesgo se ejecuta de 3 a 24 veces por año.</t>
        </r>
        <r>
          <rPr>
            <b/>
            <sz val="9"/>
            <color indexed="81"/>
            <rFont val="Tahoma"/>
            <family val="2"/>
          </rPr>
          <t xml:space="preserve"> Probabilidad= 40%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3-Media</t>
        </r>
        <r>
          <rPr>
            <sz val="9"/>
            <color indexed="81"/>
            <rFont val="Tahoma"/>
            <family val="2"/>
          </rPr>
          <t xml:space="preserve">: La actividad que conlleva el riesgo se ejecuta de 24 a 500 veces por año. </t>
        </r>
        <r>
          <rPr>
            <b/>
            <sz val="9"/>
            <color indexed="81"/>
            <rFont val="Tahoma"/>
            <family val="2"/>
          </rPr>
          <t xml:space="preserve">Probabilidad= 60%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4-Alta:</t>
        </r>
        <r>
          <rPr>
            <sz val="9"/>
            <color indexed="81"/>
            <rFont val="Tahoma"/>
            <family val="2"/>
          </rPr>
          <t xml:space="preserve"> La actividad que conlleva el riesgo se ejecuta mínimo 5000 veces por año. </t>
        </r>
        <r>
          <rPr>
            <b/>
            <sz val="9"/>
            <color indexed="81"/>
            <rFont val="Tahoma"/>
            <family val="2"/>
          </rPr>
          <t xml:space="preserve">Probabilidad= 80%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5-Muy Alta</t>
        </r>
        <r>
          <rPr>
            <sz val="9"/>
            <color indexed="81"/>
            <rFont val="Tahoma"/>
            <family val="2"/>
          </rPr>
          <t xml:space="preserve">: la actividad que conlleva el riesgo se ejecuta mas de 5000 veces por año. </t>
        </r>
        <r>
          <rPr>
            <b/>
            <sz val="9"/>
            <color indexed="81"/>
            <rFont val="Tahoma"/>
            <family val="2"/>
          </rPr>
          <t xml:space="preserve"> Probabilidad=100%.
tomado de la Guía de la función publica 2020.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 xml:space="preserve">Jairo Torres: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Probabilidad inherente</t>
        </r>
        <r>
          <rPr>
            <sz val="9"/>
            <color indexed="81"/>
            <rFont val="Tahoma"/>
            <family val="2"/>
          </rPr>
          <t xml:space="preserve">: numero de veces que se pasa por el punto de riesgo en el periodo de un año.
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</rPr>
          <t>Jairo Torres:
Definiciones: Para riesgos de corrupción e toman 3 niveles: Moderado, Mayor y Catastrófico
Impacto: se entiende como las consecuencias que puede ocasionar a la entidad la materialización del riesgo.
1-Moderado: genera medianas consecuencias para la entidad. Responder de 1 a 5 preguntas genera un impacto moderado
2-Mayor: genera altas consecuencias sobre la entidad.
Responder: afirmativamente de 6 a 11 preguntas genera un impacto mayor
3-Catastrofico: genera consecuencias desastrosas para la entidad. 
Responder afirmativamente de 12 a 19 preguntas gera un impacto catastrófico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</rPr>
          <t>Jairo Torres:
Control preventivo:</t>
        </r>
        <r>
          <rPr>
            <sz val="9"/>
            <color indexed="81"/>
            <rFont val="Tahoma"/>
            <family val="2"/>
          </rPr>
          <t xml:space="preserve"> Va a las causas del riesgo  atacan la probabilidad de ocurrencia del riesgo.
</t>
        </r>
        <r>
          <rPr>
            <b/>
            <sz val="9"/>
            <color indexed="81"/>
            <rFont val="Tahoma"/>
            <family val="2"/>
          </rPr>
          <t>Controles detectivos:</t>
        </r>
        <r>
          <rPr>
            <sz val="9"/>
            <color indexed="81"/>
            <rFont val="Tahoma"/>
            <family val="2"/>
          </rPr>
          <t xml:space="preserve"> Detecta que algo ocurre y devuelve el proceso a los controles preventivos atacan la probabilidad de ocurrencia del riesgo.
</t>
        </r>
        <r>
          <rPr>
            <b/>
            <sz val="9"/>
            <color indexed="81"/>
            <rFont val="Tahoma"/>
            <family val="2"/>
          </rPr>
          <t xml:space="preserve">Controles correctivos: </t>
        </r>
        <r>
          <rPr>
            <sz val="9"/>
            <color indexed="81"/>
            <rFont val="Tahoma"/>
            <family val="2"/>
          </rPr>
          <t>Atacan el impacto frente a la materialización del riesgo.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implementación del control.
</t>
        </r>
        <r>
          <rPr>
            <b/>
            <sz val="9"/>
            <color indexed="81"/>
            <rFont val="Tahoma"/>
            <family val="2"/>
          </rPr>
          <t>1- Manual:</t>
        </r>
        <r>
          <rPr>
            <sz val="9"/>
            <color indexed="81"/>
            <rFont val="Tahoma"/>
            <family val="2"/>
          </rPr>
          <t xml:space="preserve"> controles que son ejecutados por personas.
</t>
        </r>
        <r>
          <rPr>
            <b/>
            <sz val="9"/>
            <color indexed="81"/>
            <rFont val="Tahoma"/>
            <family val="2"/>
          </rPr>
          <t xml:space="preserve">
2-Automatico</t>
        </r>
        <r>
          <rPr>
            <sz val="9"/>
            <color indexed="81"/>
            <rFont val="Tahoma"/>
            <family val="2"/>
          </rPr>
          <t xml:space="preserve">: son ejecutados por un sistema 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Calificación:</t>
        </r>
        <r>
          <rPr>
            <sz val="9"/>
            <color indexed="81"/>
            <rFont val="Tahoma"/>
            <family val="2"/>
          </rPr>
          <t xml:space="preserve"> si el control es preventivo es = 25%.
Si la implementación es manual es = 15%. 
</t>
        </r>
        <r>
          <rPr>
            <b/>
            <sz val="9"/>
            <color indexed="81"/>
            <rFont val="Tahoma"/>
            <family val="2"/>
          </rPr>
          <t xml:space="preserve">Sumatoria del control + implementación.
</t>
        </r>
        <r>
          <rPr>
            <sz val="9"/>
            <color indexed="81"/>
            <rFont val="Tahoma"/>
            <family val="2"/>
          </rPr>
          <t xml:space="preserve">
valores aplicados por tabla de acuerdo con la guía de la función publica edición 2020.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Calculo de la probabilidad residual:
formula:
1- probabilidad inherente X calificación.
2-Probabilidad inherente -resultado total 
</t>
        </r>
        <r>
          <rPr>
            <b/>
            <sz val="9"/>
            <color indexed="81"/>
            <rFont val="Tahoma"/>
            <family val="2"/>
          </rPr>
          <t>ejemplo:</t>
        </r>
        <r>
          <rPr>
            <sz val="9"/>
            <color indexed="81"/>
            <rFont val="Tahoma"/>
            <family val="2"/>
          </rPr>
          <t xml:space="preserve">
 60%*40%=24%
60% - 24= 36%
</t>
        </r>
      </text>
    </comment>
    <comment ref="AI3" authorId="1" shapeId="0">
      <text>
        <r>
          <rPr>
            <b/>
            <sz val="9"/>
            <color indexed="81"/>
            <rFont val="Tahoma"/>
            <family val="2"/>
          </rPr>
          <t>INDIQUE EL RESPONSABLE DE LA ACTIVIDAD</t>
        </r>
      </text>
    </comment>
    <comment ref="AJ3" authorId="1" shapeId="0">
      <text>
        <r>
          <rPr>
            <b/>
            <sz val="12"/>
            <color indexed="81"/>
            <rFont val="Tahoma"/>
            <family val="2"/>
          </rPr>
          <t>DILIGENCIAMIENTO EXCLUSIVO OFICNA DE PLANEACIÓN, MERCADEO Y SISTEMAS DE INFORMACIÓN
Opción de respuesta:
Asignado: 15
No asignado: 0</t>
        </r>
      </text>
    </comment>
    <comment ref="AK3" authorId="1" shapeId="0">
      <text>
        <r>
          <rPr>
            <b/>
            <sz val="9"/>
            <color indexed="81"/>
            <rFont val="Tahoma"/>
            <family val="2"/>
          </rPr>
          <t>INDIQUE EL CARGO DEL RESPONSABLE</t>
        </r>
      </text>
    </comment>
    <comment ref="AL3" authorId="1" shapeId="0">
      <text>
        <r>
          <rPr>
            <b/>
            <sz val="12"/>
            <color indexed="81"/>
            <rFont val="Tahoma"/>
            <family val="2"/>
          </rPr>
          <t>DILIGENCIAMIENTO EXCLUSIVO OFICINA DE PLANEACIÓN Y MERCADEO
Opción de respuesta:
Adecuado: 15
Inadecuado: 0</t>
        </r>
      </text>
    </comment>
    <comment ref="AM3" authorId="1" shapeId="0">
      <text>
        <r>
          <rPr>
            <b/>
            <sz val="9"/>
            <color indexed="81"/>
            <rFont val="Tahoma"/>
            <family val="2"/>
          </rPr>
          <t>INDIQUE LA PERIODICIDAD CON QUE SE REALIZA SEGUIMIENTO PARA VERIFICAR EL CUMPLIMIENTO</t>
        </r>
      </text>
    </comment>
    <comment ref="AN3" authorId="1" shapeId="0">
      <text>
        <r>
          <rPr>
            <b/>
            <sz val="12"/>
            <color indexed="81"/>
            <rFont val="Tahoma"/>
            <family val="2"/>
          </rPr>
          <t>DILIGENCIAMIENTO EXCLUSIVO OFICINA DE PLANEACIÓN Y MERCADEO
Oportuna: 15
Inoportuna: 0</t>
        </r>
      </text>
    </comment>
    <comment ref="AO3" authorId="1" shapeId="0">
      <text>
        <r>
          <rPr>
            <b/>
            <sz val="9"/>
            <color indexed="81"/>
            <rFont val="Tahoma"/>
            <family val="2"/>
          </rPr>
          <t>INDIQUE EL PROPÓSITO PARA EL CUAL SE ESTABLECIO EL CONTROL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3" authorId="1" shapeId="0">
      <text>
        <r>
          <rPr>
            <b/>
            <sz val="12"/>
            <color indexed="81"/>
            <rFont val="Tahoma"/>
            <family val="2"/>
          </rPr>
          <t>DILIGENCIAMIENTO EXCLUSIVO DE LA OFICINA DE PLANEACIÓN Y MERCADEO
Prevenir: 15
Detectar: 10
No es control: 0</t>
        </r>
      </text>
    </comment>
    <comment ref="AQ3" authorId="1" shapeId="0">
      <text>
        <r>
          <rPr>
            <b/>
            <sz val="9"/>
            <color indexed="81"/>
            <rFont val="Tahoma"/>
            <family val="2"/>
          </rPr>
          <t>INDIQUE COMO VA A CUMPLIR CON LA ACTIVIDAD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R3" authorId="1" shapeId="0">
      <text>
        <r>
          <rPr>
            <b/>
            <sz val="12"/>
            <color indexed="81"/>
            <rFont val="Tahoma"/>
            <family val="2"/>
          </rPr>
          <t>DILIGENCIAMIENTO EXCLUSIVO DE LA OFICINA DE PLANEACIÓN, MERCADEO Y SISTEMAS DE INFORMACIÓN
confiable: 15
No confiable: 0</t>
        </r>
      </text>
    </comment>
    <comment ref="AS3" authorId="1" shapeId="0">
      <text>
        <r>
          <rPr>
            <b/>
            <sz val="9"/>
            <color indexed="81"/>
            <rFont val="Tahoma"/>
            <family val="2"/>
          </rPr>
          <t>INDIQUE QUE ACCIONES SE TOMARAN EN CASO DE QUE NO SE CUMPLA LA ACTIVIDAD DE CONTROL COMO ESTÁ ESTABLECIDAD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3" authorId="1" shapeId="0">
      <text>
        <r>
          <rPr>
            <b/>
            <sz val="12"/>
            <color indexed="81"/>
            <rFont val="Tahoma"/>
            <family val="2"/>
          </rPr>
          <t>DILIGENCIAMIENTO EXCLUSIVO DE LA OFICINA DE PLANEACION, MERCADEO Y SISTEMAS DE INFORMACIÓN
Se investigan y resuelven oportunamente: 15
No se investigan y resuelven oportunamente: 0</t>
        </r>
      </text>
    </comment>
    <comment ref="AU3" authorId="1" shapeId="0">
      <text>
        <r>
          <rPr>
            <b/>
            <sz val="9"/>
            <color indexed="81"/>
            <rFont val="Tahoma"/>
            <family val="2"/>
          </rPr>
          <t>INDIQUE EL DOCUMENTO QUE  SOPORTARA EL CUMPLIMIENTO DE LA EJECUCIÓN DEL CONTROL</t>
        </r>
      </text>
    </comment>
    <comment ref="AV3" authorId="1" shapeId="0">
      <text>
        <r>
          <rPr>
            <b/>
            <sz val="12"/>
            <color indexed="81"/>
            <rFont val="Tahoma"/>
            <family val="2"/>
          </rPr>
          <t>DILIGENCIAMIENTO EXCLUSIVO DE LA OFICINA DE PLANEACIÓN, MERCADEO Y SISTEMAS DE INFORMACIÓN
Completa: 10
Incompleta. 5
No existe: 0</t>
        </r>
      </text>
    </comment>
    <comment ref="AW3" authorId="1" shapeId="0">
      <text>
        <r>
          <rPr>
            <sz val="12"/>
            <color indexed="81"/>
            <rFont val="Tahoma"/>
            <family val="2"/>
          </rPr>
          <t xml:space="preserve">SUMATORIA DE LOS RESULTADOS DE ANALISIS DEL CONTROL
</t>
        </r>
      </text>
    </comment>
    <comment ref="BB3" authorId="1" shapeId="0">
      <text>
        <r>
          <rPr>
            <sz val="9"/>
            <color indexed="81"/>
            <rFont val="Tahoma"/>
            <family val="2"/>
          </rPr>
          <t xml:space="preserve">RESULTADO SE INDICA DE ACUERDO A LA  Tabla n° 07: RANGO DE CALIFICACIÓN DE LA EJECUCIÓN DEL CONTROL ESTABLECIDAD EN LA POLÍTICA DE ADMINISTRACIÓN DEL RIESGO 2019
</t>
        </r>
        <r>
          <rPr>
            <b/>
            <sz val="9"/>
            <color indexed="81"/>
            <rFont val="Tahoma"/>
            <family val="2"/>
          </rPr>
          <t>FUERTE:</t>
        </r>
        <r>
          <rPr>
            <sz val="9"/>
            <color indexed="81"/>
            <rFont val="Tahoma"/>
            <family val="2"/>
          </rPr>
          <t xml:space="preserve"> EL CONTROL SE EJECUTA DE MANERA CONSISTENTE POR PARTE DEL RESPONSABLE.
</t>
        </r>
        <r>
          <rPr>
            <b/>
            <sz val="9"/>
            <color indexed="81"/>
            <rFont val="Tahoma"/>
            <family val="2"/>
          </rPr>
          <t>MODERADO:</t>
        </r>
        <r>
          <rPr>
            <sz val="9"/>
            <color indexed="81"/>
            <rFont val="Tahoma"/>
            <family val="2"/>
          </rPr>
          <t xml:space="preserve"> EL CONTROL SE EJECUTA ALGUNAS VECES POR PARTE DEL RESPONSABLE.
</t>
        </r>
        <r>
          <rPr>
            <b/>
            <sz val="9"/>
            <color indexed="81"/>
            <rFont val="Tahoma"/>
            <family val="2"/>
          </rPr>
          <t xml:space="preserve">DÉBIL: </t>
        </r>
        <r>
          <rPr>
            <sz val="9"/>
            <color indexed="81"/>
            <rFont val="Tahoma"/>
            <family val="2"/>
          </rPr>
          <t>EL CONTROL NO SE EJECUTA POR PARTE DEL RESPONSABLE.</t>
        </r>
      </text>
    </comment>
    <comment ref="G13" authorId="2" shapeId="0">
      <text>
        <r>
          <rPr>
            <b/>
            <sz val="9"/>
            <color indexed="81"/>
            <rFont val="Tahoma"/>
            <family val="2"/>
          </rPr>
          <t>URGENCIAS:</t>
        </r>
        <r>
          <rPr>
            <sz val="9"/>
            <color indexed="81"/>
            <rFont val="Tahoma"/>
            <family val="2"/>
          </rPr>
          <t xml:space="preserve">
en promedio la actividad se ejecuta 8 veces al año</t>
        </r>
      </text>
    </comment>
    <comment ref="S13" authorId="2" shapeId="0">
      <text>
        <r>
          <rPr>
            <b/>
            <sz val="9"/>
            <color indexed="81"/>
            <rFont val="Tahoma"/>
            <family val="2"/>
          </rPr>
          <t>URGENCIAS:</t>
        </r>
        <r>
          <rPr>
            <sz val="9"/>
            <color indexed="81"/>
            <rFont val="Tahoma"/>
            <family val="2"/>
          </rPr>
          <t xml:space="preserve">
control Detectivo=15
Implementación manual=15
calificación 30</t>
        </r>
      </text>
    </comment>
    <comment ref="U14" authorId="3" shapeId="0">
      <text>
        <r>
          <rPr>
            <b/>
            <sz val="9"/>
            <color indexed="81"/>
            <rFont val="Tahoma"/>
            <family val="2"/>
          </rPr>
          <t>ANGELA DAVID:</t>
        </r>
        <r>
          <rPr>
            <sz val="9"/>
            <color indexed="81"/>
            <rFont val="Tahoma"/>
            <family val="2"/>
          </rPr>
          <t xml:space="preserve">
el inventario semestral de diciembre se entregaría la primer semana de enero de 2022.</t>
        </r>
      </text>
    </comment>
    <comment ref="G16" authorId="4" shapeId="0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La actividad que conlleva al riesgo en promedio se presenta 12 vez al año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La actividad que conlleva al riesgo se ejecuta 2 veces por año.</t>
        </r>
      </text>
    </comment>
    <comment ref="G20" authorId="5" shapeId="0">
      <text>
        <r>
          <rPr>
            <b/>
            <sz val="9"/>
            <color indexed="81"/>
            <rFont val="Tahoma"/>
            <family val="2"/>
          </rPr>
          <t>AUDITORIA:</t>
        </r>
        <r>
          <rPr>
            <sz val="9"/>
            <color indexed="81"/>
            <rFont val="Tahoma"/>
            <family val="2"/>
          </rPr>
          <t xml:space="preserve">
La actividad que conlleva al riesgo se genera 969 por mes para un total de 11636 anual</t>
        </r>
      </text>
    </comment>
  </commentList>
</comments>
</file>

<file path=xl/sharedStrings.xml><?xml version="1.0" encoding="utf-8"?>
<sst xmlns="http://schemas.openxmlformats.org/spreadsheetml/2006/main" count="558" uniqueCount="295">
  <si>
    <t xml:space="preserve">MAPA DE RIESGOS DE CORRUPCIÓN 2021
PAAC
"Significado de corrupción: Uso del poder para desviar la gestión de lo publico hacia lo privado"
</t>
  </si>
  <si>
    <t xml:space="preserve">PLAN DE ACCIÓN </t>
  </si>
  <si>
    <t xml:space="preserve">ANÁLISIS Y EVALUACIÓN DEL DISEÑO DE CONTROL PARA LA MITIGACIÓN DE LOS RIESGOS </t>
  </si>
  <si>
    <t>VALORACION DEL DISEÑO DEL CONTROL</t>
  </si>
  <si>
    <t>RESULTADO DEL EJECUCIÓN DEL CONTROL 1ER SEGUIMIENTO 2021</t>
  </si>
  <si>
    <t xml:space="preserve">Referencia </t>
  </si>
  <si>
    <t xml:space="preserve">Proceso </t>
  </si>
  <si>
    <t xml:space="preserve">Impacto </t>
  </si>
  <si>
    <t xml:space="preserve">Descripción del riesgo </t>
  </si>
  <si>
    <t>Clasificación del riesgo</t>
  </si>
  <si>
    <t xml:space="preserve">Frecuencia </t>
  </si>
  <si>
    <t xml:space="preserve">Probabilidad Inherente </t>
  </si>
  <si>
    <t>Peso</t>
  </si>
  <si>
    <t>Impacto inherente</t>
  </si>
  <si>
    <t xml:space="preserve">Peso </t>
  </si>
  <si>
    <t>Zona de riesgo inherente</t>
  </si>
  <si>
    <t xml:space="preserve">Descripción del control </t>
  </si>
  <si>
    <t xml:space="preserve">Afectación </t>
  </si>
  <si>
    <t xml:space="preserve">Atributos </t>
  </si>
  <si>
    <t>Impacto residual final</t>
  </si>
  <si>
    <t>Peso final</t>
  </si>
  <si>
    <t xml:space="preserve">Zona de riesgo final </t>
  </si>
  <si>
    <t xml:space="preserve">Tratamiento </t>
  </si>
  <si>
    <t xml:space="preserve">Plan de acción </t>
  </si>
  <si>
    <t>Responsable</t>
  </si>
  <si>
    <t>Fecha de implementación</t>
  </si>
  <si>
    <t xml:space="preserve">Fecha de seguimiento </t>
  </si>
  <si>
    <t xml:space="preserve">Seguimiento </t>
  </si>
  <si>
    <t>Estado</t>
  </si>
  <si>
    <t xml:space="preserve">Probabilidad </t>
  </si>
  <si>
    <t xml:space="preserve">impacto </t>
  </si>
  <si>
    <t xml:space="preserve">Tipo </t>
  </si>
  <si>
    <t xml:space="preserve">implementación </t>
  </si>
  <si>
    <t xml:space="preserve">calificación </t>
  </si>
  <si>
    <t xml:space="preserve">documentación </t>
  </si>
  <si>
    <t>Periodicidad</t>
  </si>
  <si>
    <t xml:space="preserve">Evidencia </t>
  </si>
  <si>
    <t xml:space="preserve">Probabilidad residual </t>
  </si>
  <si>
    <t>Probabilidad residual final</t>
  </si>
  <si>
    <t>Periocidad</t>
  </si>
  <si>
    <t>Atenciòn a las Observaciones y Desviaciones</t>
  </si>
  <si>
    <t xml:space="preserve">Indicador
</t>
  </si>
  <si>
    <t>Fecha</t>
  </si>
  <si>
    <t>Cumplimiento</t>
  </si>
  <si>
    <t xml:space="preserve">Gestión del Talento Humano </t>
  </si>
  <si>
    <t xml:space="preserve">Debilidad en la implementación de rondas de  verificación, para el cumplimiento de la jornada laboral establecida en el cuadro de turnos de cada área. </t>
  </si>
  <si>
    <t>Posibilidad de adulterar los cuadros de turnos del personal de planta para beneficio de un tercero.</t>
  </si>
  <si>
    <t>Corrupción</t>
  </si>
  <si>
    <t>Media</t>
  </si>
  <si>
    <t>Moderado</t>
  </si>
  <si>
    <t>Realizar visitas aleatorias a las diferentes áreas para verificar el cumplimiento de la jornada establecida en los cuadros de turnos.</t>
  </si>
  <si>
    <t xml:space="preserve">Profesional del Talento humano </t>
  </si>
  <si>
    <t>x</t>
  </si>
  <si>
    <t>Preventivo</t>
  </si>
  <si>
    <t xml:space="preserve">Manual </t>
  </si>
  <si>
    <t>no documentado</t>
  </si>
  <si>
    <t>Trimestral</t>
  </si>
  <si>
    <t>Baja</t>
  </si>
  <si>
    <t>Evitar</t>
  </si>
  <si>
    <t>Líder de Talento Humano</t>
  </si>
  <si>
    <t>Profesional  de Talento Humano</t>
  </si>
  <si>
    <t>verificar el cumplimiento de la jornada establecida en los cuadros de turnos.</t>
  </si>
  <si>
    <t>Profesional aleatoriamente verifica</t>
  </si>
  <si>
    <t>Fuerte</t>
  </si>
  <si>
    <t>· de inspecciones realizadas/· inspecciones programadas</t>
  </si>
  <si>
    <t>10/05/2021</t>
  </si>
  <si>
    <t>El control se ejecuta  por parte del responsable,</t>
  </si>
  <si>
    <t xml:space="preserve">Gestión de costos </t>
  </si>
  <si>
    <t xml:space="preserve">1-Cotizaciones con sobrecostos
2-falta de oferentes del mercado para la contratación de necesidades 
3-depuración  en la solicitud de necesidades </t>
  </si>
  <si>
    <t>Posibilidad de sobrecostos en la adquisición de bienes y servicios  en la E.S.E. HSJG.</t>
  </si>
  <si>
    <t xml:space="preserve">Profesional del proceso de costos </t>
  </si>
  <si>
    <t xml:space="preserve">Manual de contratación de la E.S.E. Hospital San José, Acuerdo No 003 de marzo de 2018,   articulo 12,  </t>
  </si>
  <si>
    <t>Mensual</t>
  </si>
  <si>
    <t>Profesional de Costos</t>
  </si>
  <si>
    <t xml:space="preserve">Mensual </t>
  </si>
  <si>
    <t>Informe con las notificaciones y evidencias de sobrecosto</t>
  </si>
  <si>
    <t xml:space="preserve">Informe </t>
  </si>
  <si>
    <t xml:space="preserve">Gestión Biomédica </t>
  </si>
  <si>
    <t xml:space="preserve">1-Bajo control en la entrega de accesorios y/o repuestos de equipos biomédicos en las diferentes áreas de la entidad.
</t>
  </si>
  <si>
    <t xml:space="preserve">Posibilidad de pérdida  de accesorios y/o repuestos de equipos biomédicos. </t>
  </si>
  <si>
    <t>1-Relacionar en los reportes de mantenimiento la entrega y el estado de los accesorios correspondientes a cada equipo. 
2-Realizar consolidado del consumo de accesorios de los equipos biomédicos.</t>
  </si>
  <si>
    <t xml:space="preserve">Ingeniero Biomédico </t>
  </si>
  <si>
    <t>X</t>
  </si>
  <si>
    <t>Correctivo</t>
  </si>
  <si>
    <t>Protocolo d mantenimiento de equipos biomédicos</t>
  </si>
  <si>
    <t xml:space="preserve">Informe de entrega y cambio de repuestos y/o accesorios d equipos biomédicos.
</t>
  </si>
  <si>
    <t xml:space="preserve">Aceptar </t>
  </si>
  <si>
    <t xml:space="preserve">Profesional Ingeniero </t>
  </si>
  <si>
    <t>Informe de entrega y cambio de repuestos</t>
  </si>
  <si>
    <t xml:space="preserve">Informe de entrega </t>
  </si>
  <si>
    <t xml:space="preserve">Sistema de Gestión de Seguridad y Salud en el trabajo </t>
  </si>
  <si>
    <t xml:space="preserve">1-No adherencia al cumplimiento del protocolo de adquisición de los elementos de protección personal
</t>
  </si>
  <si>
    <t>Posibilidad de adquirir elementos que no cumplen con las especificaciones establecidas, en la normatividad vigente de seguridad y salud en el trabajo</t>
  </si>
  <si>
    <t>Catastrófico</t>
  </si>
  <si>
    <t>Extremo</t>
  </si>
  <si>
    <t xml:space="preserve">Programa de elementos de protección personal </t>
  </si>
  <si>
    <t>Cuatrimestral</t>
  </si>
  <si>
    <t>Adquirir elementos que no cumplen con las especificaciones establecidas, en la normatividad vigente de seguridad y salud en el trabajo</t>
  </si>
  <si>
    <t>Diligenciar formato PAN Y oficio dirigido a Subgerencia Administrativa y Financiera</t>
  </si>
  <si>
    <t>Formato diligenciado y oficio remisorio</t>
  </si>
  <si>
    <t>Se evidencia formato diligenciado y oficio remisorio a la Subgerencia Administrativa y Financiera</t>
  </si>
  <si>
    <t>3 informes radicados</t>
  </si>
  <si>
    <t>Informe trimestral</t>
  </si>
  <si>
    <t>·informes presentados/·Informes programados</t>
  </si>
  <si>
    <t xml:space="preserve">Se evidencia informe </t>
  </si>
  <si>
    <t xml:space="preserve">Gestión de facturación </t>
  </si>
  <si>
    <t>Posibilidad de apropiación de recursos derivados del recaudo de copagos y  cuotas moderadoras</t>
  </si>
  <si>
    <t>Mayor</t>
  </si>
  <si>
    <t>Alto</t>
  </si>
  <si>
    <t xml:space="preserve">Realizar seguimiento al recaudo de copagos y cuotas moderadoras.
</t>
  </si>
  <si>
    <t xml:space="preserve">1-Informe  de recaudos de cuotas moderadoras y copagos </t>
  </si>
  <si>
    <t>Seguimiento al recaudo de copagos y cuotas moderadoras.</t>
  </si>
  <si>
    <t>Realizar seguimiento al recaudo de copagos y cuotas moderadoras.</t>
  </si>
  <si>
    <t>Muy Baja</t>
  </si>
  <si>
    <t>Recaudo de copagos y cuotas moderadoras.</t>
  </si>
  <si>
    <t>Registro de asistencia</t>
  </si>
  <si>
    <t>No se evidencia cumplimiento.</t>
  </si>
  <si>
    <t>Mantenimiento</t>
  </si>
  <si>
    <t>Posibilidad de perdida de elementos de ferretería y equipos administrativos y hospitalarios</t>
  </si>
  <si>
    <t>Líder del área de mantenimiento</t>
  </si>
  <si>
    <t>Manual de mantenimiento de la ese hospital san José del Guaviare</t>
  </si>
  <si>
    <t xml:space="preserve">Cuatrimestral </t>
  </si>
  <si>
    <t>FORMATO DE SOLICITUD DE MATERIALES PARA EL MANTENIMIENTO, FORMATO DE REPORTE DE MANTENIMIENTO DE LA INFRAESTRUCTURA Y DOTACION</t>
  </si>
  <si>
    <t>Realizar el registro y control de las salidas de elementos de ferretería</t>
  </si>
  <si>
    <t>formatos diligenciados</t>
  </si>
  <si>
    <t xml:space="preserve">· formatos diligenciados de solicitud de elementos /solicitudes realizadas </t>
  </si>
  <si>
    <t xml:space="preserve">Se evidencia formato de solicitud </t>
  </si>
  <si>
    <t>Gestión de Activos Fijos</t>
  </si>
  <si>
    <t xml:space="preserve">Afectación económica </t>
  </si>
  <si>
    <t xml:space="preserve">Interés indebido en la legalización de un contrato </t>
  </si>
  <si>
    <t>Posibilidad de registro de activos  sin la verificación de las características establecidas, en el contrato de adquisición de bienes.</t>
  </si>
  <si>
    <t>Verificar que el activo que ingresa cumpla con los requerimientos específicos del contrato.</t>
  </si>
  <si>
    <t xml:space="preserve">Líder de activos fijos </t>
  </si>
  <si>
    <t>Detectivo</t>
  </si>
  <si>
    <t xml:space="preserve">Manual de procesos de activos fijos </t>
  </si>
  <si>
    <t xml:space="preserve">1-Actas formal de entrega de activos al servicio.
2-Factura de compra Y/o certificado de donación 
3-Certificado de ingreso  </t>
  </si>
  <si>
    <t>1-Actas formal de entrega de activos al servicio.</t>
  </si>
  <si>
    <t>Actas firmadas</t>
  </si>
  <si>
    <t xml:space="preserve">Se evidencia Factura e ingreso </t>
  </si>
  <si>
    <t>Gestión de Almacén y suministros</t>
  </si>
  <si>
    <t xml:space="preserve">
* Inadecuado manejo de las bodegas (insumos y elementos)</t>
  </si>
  <si>
    <t>posibilidad de perdida de insumos y elementos del inventario.</t>
  </si>
  <si>
    <t xml:space="preserve">Corrupción </t>
  </si>
  <si>
    <t>* Inventarios periódicos - aleatorios y semestrales</t>
  </si>
  <si>
    <t>Líder de almacén y suministros</t>
  </si>
  <si>
    <t>No documentado</t>
  </si>
  <si>
    <t xml:space="preserve">* informes de inventario aleatorios
* informes generales de inventarios semestrales con anexos
</t>
  </si>
  <si>
    <t>Control de inventarios</t>
  </si>
  <si>
    <t>Inventarios junto con lo anexos</t>
  </si>
  <si>
    <t>Inventarios realizados/inventarios programados</t>
  </si>
  <si>
    <t>Se evidencia inventario de aseo</t>
  </si>
  <si>
    <t>Gestión de Tesorería</t>
  </si>
  <si>
    <t xml:space="preserve">Acto mal intencionado por parte del funcionario desviando el pago   </t>
  </si>
  <si>
    <t>Posibilidad de direccionar el pago a un tercero diferente del beneficiario real mediante la alteración fraudulenta de la instrucción o el medio de pago (transferencia electrónica o cheque)</t>
  </si>
  <si>
    <t>Líder de tesorería</t>
  </si>
  <si>
    <t>Documentado en el procedimiento "cancelación de ordenes de pago"</t>
  </si>
  <si>
    <t xml:space="preserve"> - Soporte de pagos realizados, verificados aleatoriamente mes a mes</t>
  </si>
  <si>
    <t>Profesional Universitario</t>
  </si>
  <si>
    <t>Verificación aleatoria de los pagos realizados mes a mes (Consignación de cheque y/o transferencia únicamente a titular de la obligación</t>
  </si>
  <si>
    <t>Soporte de pagos realizados, verificados aleatoriamente mes a me</t>
  </si>
  <si>
    <t xml:space="preserve">Se evidencia soportes de pagos verificados </t>
  </si>
  <si>
    <t>Gestión de Contabilidad</t>
  </si>
  <si>
    <t>Acto mal intencionado por parte del supervisor de los contratos</t>
  </si>
  <si>
    <t>Posibilidad  del registro de operaciones contables no ciertas con el fin de beneficiar un interés particular.</t>
  </si>
  <si>
    <t>Realizar Verificación de soportes de los contratos entregados por los supervisores al área de contabilidad</t>
  </si>
  <si>
    <t>Líder de contabilidad</t>
  </si>
  <si>
    <t>Procesos del área de contabilidad</t>
  </si>
  <si>
    <t xml:space="preserve">Realizar la radicación de la devolución de las cuentas a los supervisores en el libro radicado </t>
  </si>
  <si>
    <t>Profesional Contabilidad</t>
  </si>
  <si>
    <t>Realizar la radicación de la devolución de las cuentas a los supervisores en el libro radicado</t>
  </si>
  <si>
    <t>Libro radicador</t>
  </si>
  <si>
    <t>Gestión jurídica</t>
  </si>
  <si>
    <t>Debilidad en el cumplimiento de las funciones y responsabilidades de los supervisores del proceso contractual de compraventa, suministro y servicios de la entidad.</t>
  </si>
  <si>
    <t>Posibilidad de incumplimiento del proceso contractual de compraventa, suministro y servicios de la entidad.</t>
  </si>
  <si>
    <t>Muy baja</t>
  </si>
  <si>
    <t xml:space="preserve">Revisión de los contratos suscritos VS contratos terminados </t>
  </si>
  <si>
    <t xml:space="preserve">Líder Jurídica </t>
  </si>
  <si>
    <t xml:space="preserve">Procesos de jurídica y contratación 
Manual de contratación </t>
  </si>
  <si>
    <t xml:space="preserve">Informe del proceso contractual (compraventa, suministro y servicios) en su etapa pos-contractual(actas de liquidación) suscritas en un termino no mayor a los 4 meses de terminación de la vigencia del contrato.
</t>
  </si>
  <si>
    <t xml:space="preserve">Informe del proceso contractual (compraventa, suministro y servicios) en su etapa pos-contractual(actas de liquidación) </t>
  </si>
  <si>
    <t>Informes realizados/informes programados</t>
  </si>
  <si>
    <t>No se evidencia informes</t>
  </si>
  <si>
    <t>Gestión de Presupuesto</t>
  </si>
  <si>
    <t xml:space="preserve">Debilidad en la comunicación del área de jurídica/contratación para la información de los contratos realizados en la institución durante la vigencia </t>
  </si>
  <si>
    <t>Posibilidad de que presente hechos cumplidos, por no generar el registro presupuestal de compromiso de manera oportuna, para los contratos realizados por la entidad durante la vigencia.</t>
  </si>
  <si>
    <t xml:space="preserve">Decreto 115/96 art. 21 </t>
  </si>
  <si>
    <t>Notificar al área jurídica mediante correo institucional la relación de contratos generados durante el período</t>
  </si>
  <si>
    <t>Notificar la relación de contratos generados durante el período</t>
  </si>
  <si>
    <t>Notificaciones de relaciones de contratos</t>
  </si>
  <si>
    <t>· Notificaciones realizadas</t>
  </si>
  <si>
    <t>Realizar cruce de la base de datos de contratación frente a los registros presupuestales de compromisos generados en el módulo de presupuesto del sistema, para la verificación de los contratos realizados por la entidad</t>
  </si>
  <si>
    <t>Informe de cumplimiento de los contratos generados y perfeccionados mediante el registro presupuestal de compromisos realizados en el sistema</t>
  </si>
  <si>
    <t>N.A</t>
  </si>
  <si>
    <t>Realizar cruce de la base de datos de contratación frente a los registros presupuestales de compromisos.</t>
  </si>
  <si>
    <t xml:space="preserve">Realizar cruce de la base de datos de contratación frente a los registros presupuestales </t>
  </si>
  <si>
    <t>Informe</t>
  </si>
  <si>
    <t xml:space="preserve">No se evidencia informes de cruce de datos </t>
  </si>
  <si>
    <t>Muy alta</t>
  </si>
  <si>
    <t xml:space="preserve">Extremo </t>
  </si>
  <si>
    <t xml:space="preserve">Informe mensual de auditoria concurrente, reporte de hallazgos </t>
  </si>
  <si>
    <t>Reducir</t>
  </si>
  <si>
    <t xml:space="preserve">Profesional </t>
  </si>
  <si>
    <t>Informe mensual de auditoria concurrente, reporte de hallazgos</t>
  </si>
  <si>
    <t>Se evidencia informes mensuales de parte de auditoria Concurrente</t>
  </si>
  <si>
    <t>Verificación de precios de mercado mediante plataforma de internet.</t>
  </si>
  <si>
    <t xml:space="preserve">Profesional para verificación </t>
  </si>
  <si>
    <t xml:space="preserve">Informes realizados/procesos de contratación </t>
  </si>
  <si>
    <t xml:space="preserve">No se evidencia informes mensuales de realización de verificación de precios. </t>
  </si>
  <si>
    <t>Profesional Ingeniero Biomédico</t>
  </si>
  <si>
    <t xml:space="preserve">relacionar en los reportes de mantenimiento la entrega y el estado de los accesorios correspondientes a cada equipo. </t>
  </si>
  <si>
    <t>No se evidencia informes de entrega de elementos y cambio de repuestos equipos biomédicos</t>
  </si>
  <si>
    <t>Solicitar mediante oficio a la subgerencia administrativa y al área de almacén y suministros que se tenga en cuenta las especificaciones técnicas para la adquisición de todos los elementos de protección personal.</t>
  </si>
  <si>
    <t>Líder de SG-SST</t>
  </si>
  <si>
    <t xml:space="preserve">1-Formato PAN (Plan anual de necesidades), el cual se presentará una (1) vez durante la vigencia 2021.
2-Oficio dirigido a la subgerencia Administrativa y al área de almacén y suministros.
</t>
  </si>
  <si>
    <t>Líder de SGSST</t>
  </si>
  <si>
    <t xml:space="preserve">Verificación de elementos de bioprotecciòn </t>
  </si>
  <si>
    <t>·Formato diligenciado elementos  y oficio remisorio</t>
  </si>
  <si>
    <t>Gestión de cartera</t>
  </si>
  <si>
    <t>*omisión en la gestión de cobro.
-Demoras en la depuración y aclaración de los estados de cartera.
-Deficiencias del proceso de cobro jurídico.
-Demoras en la radicación de facturas.
-Demoras en la contestación y conciliación de glosas.</t>
  </si>
  <si>
    <t>Posibilidad de generación de detrimento al patrimonio a causa de la prescripción de títulos valores</t>
  </si>
  <si>
    <t xml:space="preserve">* Radicar  la facturación generada con un plazo máximo de 60 días.
</t>
  </si>
  <si>
    <t>Coordinadores de las áreas de cartera, auditoria de cuentas medicas, facturación</t>
  </si>
  <si>
    <t>procesos del área de cartera, radicación de cuentas y gestión de cartera.
Decreto 4747 de 2007 y resolución 3047 de 2008, y ley 1438 de 2011, procesos de auditoria y facturación.</t>
  </si>
  <si>
    <t xml:space="preserve">* informe cuatrimestral en el cual se evidencie la gestión interna realizada para la radicación de facturas con vencimiento del plazo y su variación  mensual.
</t>
  </si>
  <si>
    <t xml:space="preserve">Lideres de áreas </t>
  </si>
  <si>
    <t>Radicación de facturas con vencimiento del plazo y su variación  mensual</t>
  </si>
  <si>
    <t>informe cuatrimestral en el cual se evidencie la gestión interna realizada para la radicación de factura</t>
  </si>
  <si>
    <t>Verificación de radicación de facturas</t>
  </si>
  <si>
    <t>Informe de radicación de cuentas</t>
  </si>
  <si>
    <t xml:space="preserve">Se evidencia informe de cartera y facturación  </t>
  </si>
  <si>
    <t>* Generar acciones de cobro, respuesta de glosas y acciones de conciliación oportunas, que permitan  sustentar la no  acción de prescripción</t>
  </si>
  <si>
    <t>*informe trimestral de gestión de cartera, donde se evidencie la medición de indicador de respuesta de glosas mensuales, relación de asignación de citas de conciliación y alcances de los procesos de depuración con sus evidencias por entidad.</t>
  </si>
  <si>
    <t>Medir indicador de respuesta de glosas mensuales, relación de asignación de citas de conciliación y alcances de los procesos de depuración con sus evidencias por entidad</t>
  </si>
  <si>
    <t>informe trimestral de gestión de cartera, donde se evidencie la medición de indicador de respuesta de glosas mensuales.</t>
  </si>
  <si>
    <t xml:space="preserve">1-Bajo seguimiento del líder de facturación al recaudo diario de copagos y cuotas moderadoras </t>
  </si>
  <si>
    <t>Líder de facturación</t>
  </si>
  <si>
    <t xml:space="preserve">Líder de Facturación </t>
  </si>
  <si>
    <t xml:space="preserve">Profesional de Facturación </t>
  </si>
  <si>
    <t xml:space="preserve">Socializar la circular interna de tesorería para la entrega de recaudos </t>
  </si>
  <si>
    <t>Listas de asistencia a la socialización de la circular interna de tesorería para la entrega de recaudos.</t>
  </si>
  <si>
    <t>socialización de la circular interna de tesorería para la entrega de recaudos.</t>
  </si>
  <si>
    <t xml:space="preserve">Socialización </t>
  </si>
  <si>
    <t>Socializaciones realizadas/Socializaciones programadas</t>
  </si>
  <si>
    <t xml:space="preserve">
* Débil control y registro en la salida de los elementos de ferretería.
</t>
  </si>
  <si>
    <t xml:space="preserve">Técnico de área de mantenimiento </t>
  </si>
  <si>
    <t xml:space="preserve">Diligenciar formato de solicitud de materiales para el mantenimiento de infraestructura y dotación </t>
  </si>
  <si>
    <t>Control para la solicitud de materiales de ferretería.</t>
  </si>
  <si>
    <t>Líder de activos fijos</t>
  </si>
  <si>
    <t>registro de activos  sin la verificación de las características establecidas,</t>
  </si>
  <si>
    <t>Líder de Almacén y Suministros</t>
  </si>
  <si>
    <t>Técnico de Almacén y Suministros</t>
  </si>
  <si>
    <t>Realización de control inventario</t>
  </si>
  <si>
    <t>Inventarios aleatorios e informes semestrales.</t>
  </si>
  <si>
    <t>Verificación aleatoria de los pagos realizados mes a mes (Consignación de cheque y/o transferencia únicamente a titular de la obligación, En caso de que se autorice a un tercero, se debe radicar autorización del titular para el caso de persona jurídica esta debe venir en papel con membrete de la empresa)</t>
  </si>
  <si>
    <t>Líder de Tesorería</t>
  </si>
  <si>
    <t>· verificaciones realizadas/Verificaciones programadas</t>
  </si>
  <si>
    <t>Líder Contabilidad</t>
  </si>
  <si>
    <t xml:space="preserve">Control de la cuentas de contratación </t>
  </si>
  <si>
    <t>· de verificación de soportes de los contratos</t>
  </si>
  <si>
    <t>Se evidencia registro de devoluciones de contratos</t>
  </si>
  <si>
    <t>Líder Juridica</t>
  </si>
  <si>
    <t>Profesional de área de Juridica</t>
  </si>
  <si>
    <t xml:space="preserve">Verificación de contratos </t>
  </si>
  <si>
    <t>Solicitar al área de Juridica/contratación el reporte de los contratos realizados durante el periodo en la entidad.</t>
  </si>
  <si>
    <t>Técnico Administrativo Presupuesto</t>
  </si>
  <si>
    <t>Técnico Administrativo presupuesto</t>
  </si>
  <si>
    <t xml:space="preserve">Se evidencia notificación al área de Juridica para la realización de cruce de información. </t>
  </si>
  <si>
    <t xml:space="preserve">Cruce de datos de contratación </t>
  </si>
  <si>
    <t>Débil</t>
  </si>
  <si>
    <t>Gestión Auditoria Concurrente</t>
  </si>
  <si>
    <t>Afectación Económica</t>
  </si>
  <si>
    <t>* No registro en la historia clínica de los procedimientos  y ayudas diagnosticas realizadas.</t>
  </si>
  <si>
    <t>Posibilidad de Subfacturación de servicios prestados durante la estancia hospitalaria.</t>
  </si>
  <si>
    <t>Realizar el seguimiento diario  de la historia clínica de los pacientes que ingresan a E.S.E. Hospital San Josè del Guaviare.</t>
  </si>
  <si>
    <t xml:space="preserve">Dr. Alejandro Villegas, Thelma Hernández </t>
  </si>
  <si>
    <t>Resolución 1995 de 1997</t>
  </si>
  <si>
    <t xml:space="preserve">Líder de proceso </t>
  </si>
  <si>
    <t>Subfacturación de servicios prestados durante la estancia hospitalaria.</t>
  </si>
  <si>
    <t xml:space="preserve">Causa Raíz </t>
  </si>
  <si>
    <t>Responsable(s) de la(s) acción(es)</t>
  </si>
  <si>
    <t>Asignación del Responsable</t>
  </si>
  <si>
    <t>Calificación</t>
  </si>
  <si>
    <t>Segregación y Autoridad del Responsable</t>
  </si>
  <si>
    <t>Propósito</t>
  </si>
  <si>
    <t>Realización de la actividad</t>
  </si>
  <si>
    <t>Evidencias de la Ejecución del Control</t>
  </si>
  <si>
    <t>Total Peso en la Evaluación del Diseño del Control</t>
  </si>
  <si>
    <t>Rango de Calificación del Diseño</t>
  </si>
  <si>
    <t>Peso de la Ejecución del Control</t>
  </si>
  <si>
    <t xml:space="preserve">Formato de registro de inspecciones realizadas a los servicios para verificar el cumplimiento en el cuadro de turnos </t>
  </si>
  <si>
    <t>Inspección de cuadros de turnos</t>
  </si>
  <si>
    <t xml:space="preserve">Actas de visitas a las áreas verificación de cuadros de turnos. </t>
  </si>
  <si>
    <t>El profesional del proceso de costos Identifica los sobrecostos de acuerdo al histórico  y cotizaciones presentadas por los oferentes, las cuales son enviadas mediante correo institucional al área que solicitó el análisis de costos, con el fin de realizar ajustes o  justificar estos valores.</t>
  </si>
  <si>
    <t xml:space="preserve">1-Informe con las notificaciones y evidencias de sobrecostos enviadas al correo institucional.
Verificación de precios de mercado mediante plataforma de internet.
</t>
  </si>
  <si>
    <t>* Realizar el registro y control de las salidas de elementos de ferretería
mediante Formato de solicitud de materiales para el mantenimiento, formato de reporte de mantenimiento de la infraestructura y dotaciòn.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</si>
</sst>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3" borderId="8" xfId="0" applyFont="1" applyFill="1" applyBorder="1" applyAlignment="1">
      <alignment horizontal="center" vertical="center" textRotation="90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textRotation="90" wrapText="1"/>
    </xf>
    <xf numFmtId="0" fontId="8" fillId="3" borderId="11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textRotation="90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textRotation="90" wrapText="1"/>
    </xf>
    <xf numFmtId="0" fontId="9" fillId="0" borderId="12" xfId="0" applyFont="1" applyFill="1" applyBorder="1" applyAlignment="1">
      <alignment horizontal="center" vertical="center" textRotation="90" wrapText="1"/>
    </xf>
    <xf numFmtId="0" fontId="8" fillId="3" borderId="19" xfId="0" applyFont="1" applyFill="1" applyBorder="1" applyAlignment="1">
      <alignment horizontal="center" vertical="center" textRotation="90" wrapText="1"/>
    </xf>
    <xf numFmtId="0" fontId="8" fillId="3" borderId="21" xfId="0" applyFont="1" applyFill="1" applyBorder="1" applyAlignment="1">
      <alignment horizontal="center" vertical="center" textRotation="90" wrapText="1"/>
    </xf>
    <xf numFmtId="0" fontId="8" fillId="3" borderId="20" xfId="0" applyFont="1" applyFill="1" applyBorder="1" applyAlignment="1">
      <alignment horizontal="center" vertical="center" textRotation="90" wrapText="1"/>
    </xf>
    <xf numFmtId="0" fontId="8" fillId="3" borderId="21" xfId="0" applyFont="1" applyFill="1" applyBorder="1" applyAlignment="1">
      <alignment horizontal="center" vertical="center" textRotation="90" wrapText="1"/>
    </xf>
    <xf numFmtId="0" fontId="8" fillId="3" borderId="23" xfId="0" applyFont="1" applyFill="1" applyBorder="1" applyAlignment="1">
      <alignment horizontal="center" vertical="center" textRotation="90" wrapText="1"/>
    </xf>
    <xf numFmtId="0" fontId="3" fillId="3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4" borderId="28" xfId="0" applyFont="1" applyFill="1" applyBorder="1" applyAlignment="1">
      <alignment horizontal="center" vertical="center"/>
    </xf>
    <xf numFmtId="9" fontId="6" fillId="0" borderId="28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textRotation="255"/>
    </xf>
    <xf numFmtId="0" fontId="6" fillId="0" borderId="2" xfId="0" applyFont="1" applyBorder="1"/>
    <xf numFmtId="0" fontId="9" fillId="0" borderId="28" xfId="0" applyFont="1" applyBorder="1" applyAlignment="1">
      <alignment horizontal="center" vertical="center" textRotation="90"/>
    </xf>
    <xf numFmtId="0" fontId="9" fillId="0" borderId="28" xfId="0" applyFont="1" applyBorder="1" applyAlignment="1">
      <alignment vertical="center" textRotation="90"/>
    </xf>
    <xf numFmtId="9" fontId="6" fillId="0" borderId="28" xfId="0" applyNumberFormat="1" applyFont="1" applyBorder="1" applyAlignment="1">
      <alignment vertical="center"/>
    </xf>
    <xf numFmtId="9" fontId="6" fillId="7" borderId="28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/>
    </xf>
    <xf numFmtId="0" fontId="11" fillId="0" borderId="2" xfId="0" applyFont="1" applyFill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90"/>
    </xf>
    <xf numFmtId="9" fontId="6" fillId="7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4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9" fontId="6" fillId="0" borderId="29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90"/>
    </xf>
    <xf numFmtId="0" fontId="6" fillId="0" borderId="0" xfId="0" applyFont="1" applyAlignment="1">
      <alignment horizontal="center" vertical="center" wrapText="1"/>
    </xf>
    <xf numFmtId="9" fontId="6" fillId="0" borderId="0" xfId="1" applyNumberFormat="1" applyFont="1" applyAlignment="1">
      <alignment horizontal="center" vertical="center"/>
    </xf>
    <xf numFmtId="9" fontId="6" fillId="7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 wrapText="1"/>
    </xf>
    <xf numFmtId="0" fontId="6" fillId="0" borderId="25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9" fontId="6" fillId="0" borderId="9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textRotation="255"/>
    </xf>
    <xf numFmtId="0" fontId="6" fillId="0" borderId="6" xfId="0" applyFont="1" applyBorder="1"/>
    <xf numFmtId="0" fontId="9" fillId="0" borderId="10" xfId="0" applyFont="1" applyBorder="1" applyAlignment="1">
      <alignment horizontal="center" vertical="center" textRotation="90"/>
    </xf>
    <xf numFmtId="0" fontId="9" fillId="0" borderId="10" xfId="0" applyFont="1" applyBorder="1" applyAlignment="1">
      <alignment vertical="center" textRotation="90"/>
    </xf>
    <xf numFmtId="9" fontId="6" fillId="0" borderId="10" xfId="0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9" fontId="6" fillId="0" borderId="10" xfId="1" applyNumberFormat="1" applyFont="1" applyBorder="1" applyAlignment="1">
      <alignment horizontal="center" vertical="center"/>
    </xf>
    <xf numFmtId="9" fontId="6" fillId="7" borderId="10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/>
    </xf>
    <xf numFmtId="0" fontId="6" fillId="0" borderId="2" xfId="0" applyFont="1" applyFill="1" applyBorder="1" applyAlignment="1">
      <alignment horizontal="justify" wrapText="1"/>
    </xf>
    <xf numFmtId="0" fontId="6" fillId="0" borderId="3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9" fontId="6" fillId="0" borderId="20" xfId="0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textRotation="255"/>
    </xf>
    <xf numFmtId="0" fontId="6" fillId="0" borderId="15" xfId="0" applyFont="1" applyBorder="1"/>
    <xf numFmtId="0" fontId="9" fillId="0" borderId="20" xfId="0" applyFont="1" applyBorder="1" applyAlignment="1">
      <alignment horizontal="center" vertical="center" textRotation="90"/>
    </xf>
    <xf numFmtId="0" fontId="9" fillId="0" borderId="20" xfId="0" applyFont="1" applyBorder="1" applyAlignment="1">
      <alignment vertical="center" textRotation="90"/>
    </xf>
    <xf numFmtId="9" fontId="6" fillId="0" borderId="20" xfId="0" applyNumberFormat="1" applyFont="1" applyFill="1" applyBorder="1" applyAlignment="1">
      <alignment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0" fontId="6" fillId="0" borderId="2" xfId="1" applyNumberFormat="1" applyFont="1" applyBorder="1" applyAlignment="1">
      <alignment horizontal="center" vertical="center"/>
    </xf>
    <xf numFmtId="9" fontId="6" fillId="7" borderId="20" xfId="0" applyNumberFormat="1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justify"/>
    </xf>
    <xf numFmtId="0" fontId="6" fillId="0" borderId="3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9" fontId="6" fillId="0" borderId="28" xfId="0" applyNumberFormat="1" applyFont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/>
    </xf>
    <xf numFmtId="0" fontId="7" fillId="10" borderId="28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textRotation="255"/>
    </xf>
    <xf numFmtId="0" fontId="6" fillId="0" borderId="28" xfId="0" applyFont="1" applyBorder="1" applyAlignment="1">
      <alignment vertical="center" wrapText="1"/>
    </xf>
    <xf numFmtId="0" fontId="6" fillId="0" borderId="2" xfId="0" applyFont="1" applyBorder="1" applyAlignment="1">
      <alignment horizontal="center" wrapText="1"/>
    </xf>
    <xf numFmtId="0" fontId="6" fillId="9" borderId="28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textRotation="90"/>
    </xf>
    <xf numFmtId="0" fontId="6" fillId="0" borderId="1" xfId="0" applyFont="1" applyBorder="1" applyAlignment="1">
      <alignment vertical="center" wrapText="1"/>
    </xf>
    <xf numFmtId="0" fontId="6" fillId="0" borderId="28" xfId="0" applyFont="1" applyBorder="1" applyAlignment="1">
      <alignment horizontal="center" wrapText="1"/>
    </xf>
    <xf numFmtId="9" fontId="6" fillId="0" borderId="0" xfId="0" applyNumberFormat="1" applyFont="1" applyAlignment="1">
      <alignment horizontal="center" vertical="center" wrapText="1"/>
    </xf>
    <xf numFmtId="9" fontId="6" fillId="11" borderId="1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9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7" fillId="12" borderId="2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justify" vertical="center"/>
    </xf>
    <xf numFmtId="0" fontId="7" fillId="0" borderId="2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255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0" xfId="0" applyFont="1" applyAlignment="1">
      <alignment textRotation="255"/>
    </xf>
    <xf numFmtId="0" fontId="6" fillId="0" borderId="0" xfId="0" applyFont="1" applyAlignment="1">
      <alignment horizontal="center"/>
    </xf>
    <xf numFmtId="0" fontId="6" fillId="0" borderId="0" xfId="0" applyFont="1" applyAlignment="1">
      <alignment textRotation="90"/>
    </xf>
    <xf numFmtId="0" fontId="11" fillId="0" borderId="2" xfId="0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64"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67235</xdr:rowOff>
    </xdr:from>
    <xdr:to>
      <xdr:col>1</xdr:col>
      <xdr:colOff>793750</xdr:colOff>
      <xdr:row>0</xdr:row>
      <xdr:rowOff>1047750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67235"/>
          <a:ext cx="1150097" cy="9805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ON%20Mapa-de-corrupcion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luaciòn Mapa de riesgos "/>
      <sheetName val="ID-TH"/>
      <sheetName val="ID-Costos"/>
      <sheetName val="ID-Biomédico"/>
      <sheetName val="ID-SG-SST"/>
      <sheetName val="ID-Cartera"/>
      <sheetName val="ID-Facturación"/>
      <sheetName val="ID-Mantenimiento"/>
      <sheetName val="ID-Activos"/>
      <sheetName val="ID-Almacen"/>
      <sheetName val="ID-Tesoreria"/>
      <sheetName val="ID-Contabilidad"/>
      <sheetName val="ID-Juridica"/>
      <sheetName val="ID-Presupuesto"/>
      <sheetName val="ID-Audi.concurrente"/>
      <sheetName val="Lineamientos"/>
      <sheetName val="Probabilidad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D10">
            <v>0.6</v>
          </cell>
        </row>
      </sheetData>
      <sheetData sheetId="17">
        <row r="4">
          <cell r="D4" t="str">
            <v>Muy Baja</v>
          </cell>
          <cell r="F4">
            <v>0.2</v>
          </cell>
          <cell r="G4" t="str">
            <v>Moderado</v>
          </cell>
          <cell r="H4">
            <v>0.6</v>
          </cell>
          <cell r="I4" t="str">
            <v>Extremo</v>
          </cell>
          <cell r="J4" t="str">
            <v>Preventivo</v>
          </cell>
          <cell r="K4" t="str">
            <v xml:space="preserve">Manual </v>
          </cell>
          <cell r="L4" t="str">
            <v>Reducir</v>
          </cell>
          <cell r="M4" t="str">
            <v>Mensual</v>
          </cell>
        </row>
        <row r="5">
          <cell r="D5" t="str">
            <v>Baja</v>
          </cell>
          <cell r="F5">
            <v>0.4</v>
          </cell>
          <cell r="G5" t="str">
            <v>Mayor</v>
          </cell>
          <cell r="H5">
            <v>0.8</v>
          </cell>
          <cell r="I5" t="str">
            <v>Alto</v>
          </cell>
          <cell r="J5" t="str">
            <v>Detectivo</v>
          </cell>
          <cell r="K5" t="str">
            <v>Automatico</v>
          </cell>
          <cell r="L5" t="str">
            <v xml:space="preserve">Aceptar </v>
          </cell>
          <cell r="M5" t="str">
            <v>Bimensual</v>
          </cell>
        </row>
        <row r="6">
          <cell r="D6" t="str">
            <v>Media</v>
          </cell>
          <cell r="F6">
            <v>0.6</v>
          </cell>
          <cell r="G6" t="str">
            <v>Catastrófico</v>
          </cell>
          <cell r="H6">
            <v>1</v>
          </cell>
          <cell r="I6" t="str">
            <v>Moderado</v>
          </cell>
          <cell r="J6" t="str">
            <v>Correctivo</v>
          </cell>
          <cell r="L6" t="str">
            <v>Evitar</v>
          </cell>
          <cell r="M6" t="str">
            <v>Trimestral</v>
          </cell>
        </row>
        <row r="7">
          <cell r="D7" t="str">
            <v>Alta</v>
          </cell>
          <cell r="F7">
            <v>0.8</v>
          </cell>
          <cell r="M7" t="str">
            <v xml:space="preserve">Cuatrimestrtal </v>
          </cell>
        </row>
        <row r="8">
          <cell r="D8" t="str">
            <v>Muy Alta</v>
          </cell>
          <cell r="F8">
            <v>1</v>
          </cell>
          <cell r="M8" t="str">
            <v xml:space="preserve">Semestral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0"/>
  <sheetViews>
    <sheetView tabSelected="1" zoomScale="90" zoomScaleNormal="90" workbookViewId="0">
      <pane ySplit="3" topLeftCell="A4" activePane="bottomLeft" state="frozen"/>
      <selection pane="bottomLeft" activeCell="M10" sqref="M10"/>
    </sheetView>
  </sheetViews>
  <sheetFormatPr baseColWidth="10" defaultRowHeight="12.75" x14ac:dyDescent="0.2"/>
  <cols>
    <col min="1" max="1" width="6.85546875" style="54" customWidth="1"/>
    <col min="2" max="2" width="15.7109375" style="54" customWidth="1"/>
    <col min="3" max="3" width="11.42578125" style="54"/>
    <col min="4" max="4" width="20.140625" style="54" customWidth="1"/>
    <col min="5" max="5" width="22.140625" style="54" customWidth="1"/>
    <col min="6" max="6" width="14" style="54" customWidth="1"/>
    <col min="7" max="7" width="15.28515625" style="54" customWidth="1"/>
    <col min="8" max="8" width="13" style="54" customWidth="1"/>
    <col min="9" max="9" width="7" style="54" customWidth="1"/>
    <col min="10" max="10" width="13.7109375" style="54" customWidth="1"/>
    <col min="11" max="11" width="7" style="54" customWidth="1"/>
    <col min="12" max="12" width="13.5703125" style="54" customWidth="1"/>
    <col min="13" max="13" width="28.5703125" style="54" customWidth="1"/>
    <col min="14" max="14" width="20.28515625" style="54" customWidth="1"/>
    <col min="15" max="15" width="6.85546875" style="171" bestFit="1" customWidth="1"/>
    <col min="16" max="16" width="4" style="54" hidden="1" customWidth="1"/>
    <col min="17" max="17" width="6.28515625" style="54" customWidth="1"/>
    <col min="18" max="18" width="6" style="54" customWidth="1"/>
    <col min="19" max="19" width="4.7109375" style="54" customWidth="1"/>
    <col min="20" max="20" width="16.85546875" style="54" customWidth="1"/>
    <col min="21" max="21" width="13.42578125" style="75" customWidth="1"/>
    <col min="22" max="22" width="30.7109375" style="172" customWidth="1"/>
    <col min="23" max="24" width="12" style="54" customWidth="1"/>
    <col min="25" max="25" width="12.140625" style="54" customWidth="1"/>
    <col min="26" max="26" width="5.7109375" style="54" customWidth="1"/>
    <col min="27" max="27" width="11.5703125" style="54" customWidth="1"/>
    <col min="28" max="28" width="7.140625" style="173" customWidth="1"/>
    <col min="29" max="29" width="15.7109375" style="54" hidden="1" customWidth="1"/>
    <col min="30" max="30" width="14.140625" style="54" hidden="1" customWidth="1"/>
    <col min="31" max="31" width="26.7109375" style="54" hidden="1" customWidth="1"/>
    <col min="32" max="32" width="23.42578125" style="54" hidden="1" customWidth="1"/>
    <col min="33" max="33" width="14.28515625" style="54" hidden="1" customWidth="1"/>
    <col min="34" max="34" width="7.85546875" style="54" hidden="1" customWidth="1"/>
    <col min="35" max="35" width="11.42578125" style="54"/>
    <col min="36" max="36" width="11.42578125" style="172"/>
    <col min="37" max="37" width="13.42578125" style="54" customWidth="1"/>
    <col min="38" max="38" width="11.42578125" style="172"/>
    <col min="39" max="39" width="13" style="54" customWidth="1"/>
    <col min="40" max="40" width="11.42578125" style="172"/>
    <col min="41" max="41" width="17.5703125" style="54" customWidth="1"/>
    <col min="42" max="42" width="11.42578125" style="172"/>
    <col min="43" max="43" width="13.7109375" style="54" customWidth="1"/>
    <col min="44" max="44" width="11.42578125" style="172"/>
    <col min="45" max="45" width="11.42578125" style="54"/>
    <col min="46" max="46" width="11.42578125" style="172"/>
    <col min="47" max="47" width="13" style="54" customWidth="1"/>
    <col min="48" max="49" width="11.42578125" style="172"/>
    <col min="50" max="51" width="11.42578125" style="54"/>
    <col min="52" max="53" width="11.42578125" style="172"/>
    <col min="54" max="16384" width="11.42578125" style="54"/>
  </cols>
  <sheetData>
    <row r="1" spans="1:54" s="13" customFormat="1" ht="87.75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3" t="s">
        <v>1</v>
      </c>
      <c r="AD1" s="4"/>
      <c r="AE1" s="4"/>
      <c r="AF1" s="4"/>
      <c r="AG1" s="4"/>
      <c r="AH1" s="4"/>
      <c r="AI1" s="5" t="s">
        <v>2</v>
      </c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7"/>
      <c r="AW1" s="8" t="s">
        <v>3</v>
      </c>
      <c r="AX1" s="9"/>
      <c r="AY1" s="10" t="s">
        <v>4</v>
      </c>
      <c r="AZ1" s="11"/>
      <c r="BA1" s="11"/>
      <c r="BB1" s="12"/>
    </row>
    <row r="2" spans="1:54" s="13" customFormat="1" ht="12.75" customHeight="1" thickBot="1" x14ac:dyDescent="0.3">
      <c r="A2" s="14" t="s">
        <v>5</v>
      </c>
      <c r="B2" s="15" t="s">
        <v>6</v>
      </c>
      <c r="C2" s="16" t="s">
        <v>7</v>
      </c>
      <c r="D2" s="16" t="s">
        <v>278</v>
      </c>
      <c r="E2" s="15" t="s">
        <v>8</v>
      </c>
      <c r="F2" s="17" t="s">
        <v>9</v>
      </c>
      <c r="G2" s="17" t="s">
        <v>10</v>
      </c>
      <c r="H2" s="17" t="s">
        <v>11</v>
      </c>
      <c r="I2" s="16" t="s">
        <v>12</v>
      </c>
      <c r="J2" s="17" t="s">
        <v>13</v>
      </c>
      <c r="K2" s="17" t="s">
        <v>14</v>
      </c>
      <c r="L2" s="17" t="s">
        <v>15</v>
      </c>
      <c r="M2" s="17" t="s">
        <v>16</v>
      </c>
      <c r="N2" s="15" t="s">
        <v>279</v>
      </c>
      <c r="O2" s="18" t="s">
        <v>17</v>
      </c>
      <c r="P2" s="19"/>
      <c r="Q2" s="20"/>
      <c r="R2" s="21" t="s">
        <v>18</v>
      </c>
      <c r="S2" s="21"/>
      <c r="T2" s="21"/>
      <c r="U2" s="21"/>
      <c r="V2" s="21"/>
      <c r="W2" s="21"/>
      <c r="X2" s="22"/>
      <c r="Y2" s="23" t="s">
        <v>19</v>
      </c>
      <c r="Z2" s="23" t="s">
        <v>20</v>
      </c>
      <c r="AA2" s="23" t="s">
        <v>21</v>
      </c>
      <c r="AB2" s="24" t="s">
        <v>22</v>
      </c>
      <c r="AC2" s="25" t="s">
        <v>23</v>
      </c>
      <c r="AD2" s="26" t="s">
        <v>24</v>
      </c>
      <c r="AE2" s="27" t="s">
        <v>25</v>
      </c>
      <c r="AF2" s="27" t="s">
        <v>26</v>
      </c>
      <c r="AG2" s="26" t="s">
        <v>27</v>
      </c>
      <c r="AH2" s="26" t="s">
        <v>28</v>
      </c>
      <c r="AI2" s="28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30"/>
      <c r="AW2" s="31"/>
      <c r="AX2" s="32"/>
      <c r="AY2" s="33"/>
      <c r="AZ2" s="34"/>
      <c r="BA2" s="34"/>
      <c r="BB2" s="35"/>
    </row>
    <row r="3" spans="1:54" ht="35.25" customHeight="1" thickBot="1" x14ac:dyDescent="0.25">
      <c r="A3" s="36"/>
      <c r="B3" s="37"/>
      <c r="C3" s="38"/>
      <c r="D3" s="38"/>
      <c r="E3" s="37"/>
      <c r="F3" s="39"/>
      <c r="G3" s="39"/>
      <c r="H3" s="39"/>
      <c r="I3" s="38"/>
      <c r="J3" s="39"/>
      <c r="K3" s="39"/>
      <c r="L3" s="39"/>
      <c r="M3" s="39"/>
      <c r="N3" s="37"/>
      <c r="O3" s="40" t="s">
        <v>29</v>
      </c>
      <c r="P3" s="41" t="s">
        <v>30</v>
      </c>
      <c r="Q3" s="42" t="s">
        <v>31</v>
      </c>
      <c r="R3" s="43" t="s">
        <v>32</v>
      </c>
      <c r="S3" s="43" t="s">
        <v>33</v>
      </c>
      <c r="T3" s="43" t="s">
        <v>34</v>
      </c>
      <c r="U3" s="43" t="s">
        <v>35</v>
      </c>
      <c r="V3" s="43" t="s">
        <v>36</v>
      </c>
      <c r="W3" s="43" t="s">
        <v>37</v>
      </c>
      <c r="X3" s="44" t="s">
        <v>38</v>
      </c>
      <c r="Y3" s="45"/>
      <c r="Z3" s="45"/>
      <c r="AA3" s="45"/>
      <c r="AB3" s="46"/>
      <c r="AC3" s="47"/>
      <c r="AD3" s="48"/>
      <c r="AE3" s="49"/>
      <c r="AF3" s="49"/>
      <c r="AG3" s="48"/>
      <c r="AH3" s="48"/>
      <c r="AI3" s="50" t="s">
        <v>280</v>
      </c>
      <c r="AJ3" s="50" t="s">
        <v>281</v>
      </c>
      <c r="AK3" s="50" t="s">
        <v>282</v>
      </c>
      <c r="AL3" s="50" t="s">
        <v>281</v>
      </c>
      <c r="AM3" s="50" t="s">
        <v>39</v>
      </c>
      <c r="AN3" s="50" t="s">
        <v>281</v>
      </c>
      <c r="AO3" s="50" t="s">
        <v>283</v>
      </c>
      <c r="AP3" s="50" t="s">
        <v>281</v>
      </c>
      <c r="AQ3" s="50" t="s">
        <v>284</v>
      </c>
      <c r="AR3" s="50" t="s">
        <v>281</v>
      </c>
      <c r="AS3" s="50" t="s">
        <v>40</v>
      </c>
      <c r="AT3" s="50" t="s">
        <v>281</v>
      </c>
      <c r="AU3" s="50" t="s">
        <v>285</v>
      </c>
      <c r="AV3" s="50" t="s">
        <v>281</v>
      </c>
      <c r="AW3" s="51" t="s">
        <v>286</v>
      </c>
      <c r="AX3" s="52" t="s">
        <v>287</v>
      </c>
      <c r="AY3" s="53" t="s">
        <v>41</v>
      </c>
      <c r="AZ3" s="53" t="s">
        <v>42</v>
      </c>
      <c r="BA3" s="53" t="s">
        <v>43</v>
      </c>
      <c r="BB3" s="53" t="s">
        <v>288</v>
      </c>
    </row>
    <row r="4" spans="1:54" ht="114" customHeight="1" x14ac:dyDescent="0.2">
      <c r="A4" s="55">
        <v>1</v>
      </c>
      <c r="B4" s="56" t="s">
        <v>44</v>
      </c>
      <c r="C4" s="56" t="s">
        <v>128</v>
      </c>
      <c r="D4" s="57" t="s">
        <v>45</v>
      </c>
      <c r="E4" s="57" t="s">
        <v>46</v>
      </c>
      <c r="F4" s="55" t="s">
        <v>47</v>
      </c>
      <c r="G4" s="55">
        <f>8*12</f>
        <v>96</v>
      </c>
      <c r="H4" s="58" t="s">
        <v>48</v>
      </c>
      <c r="I4" s="59">
        <v>0.6</v>
      </c>
      <c r="J4" s="58" t="s">
        <v>49</v>
      </c>
      <c r="K4" s="59">
        <v>0.6</v>
      </c>
      <c r="L4" s="58" t="s">
        <v>49</v>
      </c>
      <c r="M4" s="57" t="s">
        <v>50</v>
      </c>
      <c r="N4" s="56" t="s">
        <v>51</v>
      </c>
      <c r="O4" s="60" t="s">
        <v>52</v>
      </c>
      <c r="P4" s="61"/>
      <c r="Q4" s="62" t="s">
        <v>53</v>
      </c>
      <c r="R4" s="63" t="s">
        <v>54</v>
      </c>
      <c r="S4" s="64">
        <v>0.4</v>
      </c>
      <c r="T4" s="56" t="s">
        <v>55</v>
      </c>
      <c r="U4" s="55" t="s">
        <v>56</v>
      </c>
      <c r="V4" s="56" t="s">
        <v>289</v>
      </c>
      <c r="W4" s="59">
        <f>[1]Probabilidad!D10</f>
        <v>0.6</v>
      </c>
      <c r="X4" s="65" t="s">
        <v>57</v>
      </c>
      <c r="Y4" s="58" t="s">
        <v>49</v>
      </c>
      <c r="Z4" s="59">
        <v>0.6</v>
      </c>
      <c r="AA4" s="58" t="s">
        <v>49</v>
      </c>
      <c r="AB4" s="66" t="s">
        <v>58</v>
      </c>
      <c r="AC4" s="61"/>
      <c r="AD4" s="61"/>
      <c r="AE4" s="61"/>
      <c r="AF4" s="61"/>
      <c r="AG4" s="61"/>
      <c r="AH4" s="61"/>
      <c r="AI4" s="67" t="s">
        <v>59</v>
      </c>
      <c r="AJ4" s="174">
        <v>15</v>
      </c>
      <c r="AK4" s="67" t="s">
        <v>60</v>
      </c>
      <c r="AL4" s="174">
        <v>15</v>
      </c>
      <c r="AM4" s="67" t="s">
        <v>56</v>
      </c>
      <c r="AN4" s="174">
        <v>15</v>
      </c>
      <c r="AO4" s="67" t="s">
        <v>61</v>
      </c>
      <c r="AP4" s="174">
        <v>15</v>
      </c>
      <c r="AQ4" s="67" t="s">
        <v>290</v>
      </c>
      <c r="AR4" s="174">
        <v>15</v>
      </c>
      <c r="AS4" s="67" t="s">
        <v>62</v>
      </c>
      <c r="AT4" s="174">
        <v>15</v>
      </c>
      <c r="AU4" s="67" t="s">
        <v>291</v>
      </c>
      <c r="AV4" s="174">
        <v>10</v>
      </c>
      <c r="AW4" s="174">
        <f>AJ4+AL4+AN4+AP4+AR4+AT4+AV4</f>
        <v>100</v>
      </c>
      <c r="AX4" s="67" t="s">
        <v>63</v>
      </c>
      <c r="AY4" s="67" t="s">
        <v>64</v>
      </c>
      <c r="AZ4" s="174" t="s">
        <v>65</v>
      </c>
      <c r="BA4" s="175">
        <v>0.33</v>
      </c>
      <c r="BB4" s="67" t="s">
        <v>66</v>
      </c>
    </row>
    <row r="5" spans="1:54" s="75" customFormat="1" ht="114.75" x14ac:dyDescent="0.25">
      <c r="A5" s="68">
        <v>2</v>
      </c>
      <c r="B5" s="69" t="s">
        <v>67</v>
      </c>
      <c r="C5" s="69" t="s">
        <v>128</v>
      </c>
      <c r="D5" s="57" t="s">
        <v>68</v>
      </c>
      <c r="E5" s="57" t="s">
        <v>69</v>
      </c>
      <c r="F5" s="68" t="s">
        <v>47</v>
      </c>
      <c r="G5" s="68">
        <f>10*12</f>
        <v>120</v>
      </c>
      <c r="H5" s="70" t="s">
        <v>48</v>
      </c>
      <c r="I5" s="71">
        <v>0.6</v>
      </c>
      <c r="J5" s="70" t="s">
        <v>49</v>
      </c>
      <c r="K5" s="71">
        <v>0.6</v>
      </c>
      <c r="L5" s="70" t="s">
        <v>49</v>
      </c>
      <c r="M5" s="57" t="s">
        <v>292</v>
      </c>
      <c r="N5" s="69" t="s">
        <v>70</v>
      </c>
      <c r="O5" s="72" t="s">
        <v>52</v>
      </c>
      <c r="P5" s="68" t="s">
        <v>52</v>
      </c>
      <c r="Q5" s="73" t="s">
        <v>53</v>
      </c>
      <c r="R5" s="73" t="s">
        <v>54</v>
      </c>
      <c r="S5" s="71">
        <v>0.4</v>
      </c>
      <c r="T5" s="57" t="s">
        <v>71</v>
      </c>
      <c r="U5" s="68" t="s">
        <v>72</v>
      </c>
      <c r="V5" s="57" t="s">
        <v>293</v>
      </c>
      <c r="W5" s="71">
        <f>[1]Probabilidad!D10</f>
        <v>0.6</v>
      </c>
      <c r="X5" s="74" t="s">
        <v>57</v>
      </c>
      <c r="Y5" s="70" t="s">
        <v>49</v>
      </c>
      <c r="Z5" s="71">
        <v>0.6</v>
      </c>
      <c r="AA5" s="70" t="s">
        <v>49</v>
      </c>
      <c r="AB5" s="66" t="s">
        <v>58</v>
      </c>
      <c r="AC5" s="68"/>
      <c r="AD5" s="68"/>
      <c r="AE5" s="68"/>
      <c r="AF5" s="68"/>
      <c r="AG5" s="68"/>
      <c r="AH5" s="68"/>
      <c r="AI5" s="67" t="s">
        <v>73</v>
      </c>
      <c r="AJ5" s="174">
        <v>15</v>
      </c>
      <c r="AK5" s="67" t="s">
        <v>73</v>
      </c>
      <c r="AL5" s="174">
        <v>15</v>
      </c>
      <c r="AM5" s="67" t="s">
        <v>74</v>
      </c>
      <c r="AN5" s="174">
        <v>15</v>
      </c>
      <c r="AO5" s="67" t="s">
        <v>204</v>
      </c>
      <c r="AP5" s="174">
        <v>15</v>
      </c>
      <c r="AQ5" s="67" t="s">
        <v>75</v>
      </c>
      <c r="AR5" s="174">
        <v>15</v>
      </c>
      <c r="AS5" s="67" t="s">
        <v>205</v>
      </c>
      <c r="AT5" s="174">
        <v>15</v>
      </c>
      <c r="AU5" s="67" t="s">
        <v>76</v>
      </c>
      <c r="AV5" s="174">
        <v>10</v>
      </c>
      <c r="AW5" s="174">
        <f t="shared" ref="AW5:AW20" si="0">AJ5+AL5+AN5+AP5+AR5+AT5+AV5</f>
        <v>100</v>
      </c>
      <c r="AX5" s="67" t="s">
        <v>63</v>
      </c>
      <c r="AY5" s="67" t="s">
        <v>206</v>
      </c>
      <c r="AZ5" s="174" t="s">
        <v>65</v>
      </c>
      <c r="BA5" s="175">
        <v>0.25</v>
      </c>
      <c r="BB5" s="67" t="s">
        <v>207</v>
      </c>
    </row>
    <row r="6" spans="1:54" s="75" customFormat="1" ht="103.5" customHeight="1" x14ac:dyDescent="0.25">
      <c r="A6" s="68">
        <v>3</v>
      </c>
      <c r="B6" s="69" t="s">
        <v>77</v>
      </c>
      <c r="C6" s="69" t="s">
        <v>128</v>
      </c>
      <c r="D6" s="57" t="s">
        <v>78</v>
      </c>
      <c r="E6" s="57" t="s">
        <v>79</v>
      </c>
      <c r="F6" s="68" t="s">
        <v>47</v>
      </c>
      <c r="G6" s="68">
        <f>8*12</f>
        <v>96</v>
      </c>
      <c r="H6" s="70" t="s">
        <v>48</v>
      </c>
      <c r="I6" s="71">
        <v>0.6</v>
      </c>
      <c r="J6" s="70" t="s">
        <v>49</v>
      </c>
      <c r="K6" s="71">
        <v>0.6</v>
      </c>
      <c r="L6" s="70" t="s">
        <v>49</v>
      </c>
      <c r="M6" s="57" t="s">
        <v>80</v>
      </c>
      <c r="N6" s="69" t="s">
        <v>81</v>
      </c>
      <c r="O6" s="72" t="s">
        <v>82</v>
      </c>
      <c r="P6" s="68"/>
      <c r="Q6" s="73" t="s">
        <v>83</v>
      </c>
      <c r="R6" s="73" t="s">
        <v>54</v>
      </c>
      <c r="S6" s="71">
        <v>0.25</v>
      </c>
      <c r="T6" s="69" t="s">
        <v>84</v>
      </c>
      <c r="U6" s="68" t="s">
        <v>72</v>
      </c>
      <c r="V6" s="69" t="s">
        <v>85</v>
      </c>
      <c r="W6" s="71">
        <v>0.45</v>
      </c>
      <c r="X6" s="76" t="s">
        <v>48</v>
      </c>
      <c r="Y6" s="70" t="s">
        <v>49</v>
      </c>
      <c r="Z6" s="71">
        <v>0.6</v>
      </c>
      <c r="AA6" s="70" t="s">
        <v>49</v>
      </c>
      <c r="AB6" s="66" t="s">
        <v>86</v>
      </c>
      <c r="AC6" s="68"/>
      <c r="AD6" s="68"/>
      <c r="AE6" s="68"/>
      <c r="AF6" s="68"/>
      <c r="AG6" s="68"/>
      <c r="AH6" s="68"/>
      <c r="AI6" s="67" t="s">
        <v>87</v>
      </c>
      <c r="AJ6" s="174">
        <v>15</v>
      </c>
      <c r="AK6" s="67" t="s">
        <v>208</v>
      </c>
      <c r="AL6" s="174">
        <v>15</v>
      </c>
      <c r="AM6" s="67" t="s">
        <v>74</v>
      </c>
      <c r="AN6" s="174">
        <v>15</v>
      </c>
      <c r="AO6" s="67" t="s">
        <v>209</v>
      </c>
      <c r="AP6" s="174">
        <v>15</v>
      </c>
      <c r="AQ6" s="67" t="s">
        <v>88</v>
      </c>
      <c r="AR6" s="174">
        <v>15</v>
      </c>
      <c r="AS6" s="67" t="s">
        <v>205</v>
      </c>
      <c r="AT6" s="174">
        <v>15</v>
      </c>
      <c r="AU6" s="67" t="s">
        <v>89</v>
      </c>
      <c r="AV6" s="174">
        <v>0</v>
      </c>
      <c r="AW6" s="174">
        <f t="shared" si="0"/>
        <v>90</v>
      </c>
      <c r="AX6" s="67" t="s">
        <v>63</v>
      </c>
      <c r="AY6" s="67" t="s">
        <v>88</v>
      </c>
      <c r="AZ6" s="174" t="s">
        <v>65</v>
      </c>
      <c r="BA6" s="174">
        <v>0</v>
      </c>
      <c r="BB6" s="67" t="s">
        <v>210</v>
      </c>
    </row>
    <row r="7" spans="1:54" s="75" customFormat="1" ht="153.75" customHeight="1" thickBot="1" x14ac:dyDescent="0.3">
      <c r="A7" s="77">
        <v>4</v>
      </c>
      <c r="B7" s="78" t="s">
        <v>90</v>
      </c>
      <c r="C7" s="78" t="s">
        <v>128</v>
      </c>
      <c r="D7" s="57" t="s">
        <v>91</v>
      </c>
      <c r="E7" s="57" t="s">
        <v>92</v>
      </c>
      <c r="F7" s="79" t="s">
        <v>47</v>
      </c>
      <c r="G7" s="79">
        <v>24</v>
      </c>
      <c r="H7" s="80" t="s">
        <v>48</v>
      </c>
      <c r="I7" s="81">
        <v>0.6</v>
      </c>
      <c r="J7" s="82" t="s">
        <v>93</v>
      </c>
      <c r="K7" s="83">
        <v>1</v>
      </c>
      <c r="L7" s="82" t="s">
        <v>94</v>
      </c>
      <c r="M7" s="57" t="s">
        <v>211</v>
      </c>
      <c r="N7" s="79" t="s">
        <v>212</v>
      </c>
      <c r="O7" s="84" t="s">
        <v>52</v>
      </c>
      <c r="Q7" s="85" t="s">
        <v>53</v>
      </c>
      <c r="R7" s="85" t="s">
        <v>54</v>
      </c>
      <c r="S7" s="83">
        <v>0.4</v>
      </c>
      <c r="T7" s="86" t="s">
        <v>95</v>
      </c>
      <c r="U7" s="79" t="s">
        <v>121</v>
      </c>
      <c r="V7" s="78" t="s">
        <v>213</v>
      </c>
      <c r="W7" s="87">
        <v>0.36</v>
      </c>
      <c r="X7" s="88" t="s">
        <v>57</v>
      </c>
      <c r="Y7" s="82" t="s">
        <v>93</v>
      </c>
      <c r="Z7" s="81">
        <v>1</v>
      </c>
      <c r="AA7" s="82" t="s">
        <v>94</v>
      </c>
      <c r="AB7" s="66" t="s">
        <v>58</v>
      </c>
      <c r="AC7" s="68"/>
      <c r="AD7" s="68"/>
      <c r="AE7" s="68"/>
      <c r="AF7" s="68"/>
      <c r="AG7" s="68"/>
      <c r="AH7" s="68"/>
      <c r="AI7" s="67" t="s">
        <v>212</v>
      </c>
      <c r="AJ7" s="174">
        <v>15</v>
      </c>
      <c r="AK7" s="67" t="s">
        <v>214</v>
      </c>
      <c r="AL7" s="174">
        <v>15</v>
      </c>
      <c r="AM7" s="67" t="s">
        <v>96</v>
      </c>
      <c r="AN7" s="174">
        <v>15</v>
      </c>
      <c r="AO7" s="67" t="s">
        <v>97</v>
      </c>
      <c r="AP7" s="174">
        <v>15</v>
      </c>
      <c r="AQ7" s="67" t="s">
        <v>98</v>
      </c>
      <c r="AR7" s="174">
        <v>15</v>
      </c>
      <c r="AS7" s="67" t="s">
        <v>215</v>
      </c>
      <c r="AT7" s="174">
        <v>15</v>
      </c>
      <c r="AU7" s="67" t="s">
        <v>99</v>
      </c>
      <c r="AV7" s="174">
        <v>10</v>
      </c>
      <c r="AW7" s="174">
        <f t="shared" si="0"/>
        <v>100</v>
      </c>
      <c r="AX7" s="67" t="s">
        <v>63</v>
      </c>
      <c r="AY7" s="89" t="s">
        <v>216</v>
      </c>
      <c r="AZ7" s="174" t="s">
        <v>65</v>
      </c>
      <c r="BA7" s="176">
        <v>0.33</v>
      </c>
      <c r="BB7" s="89" t="s">
        <v>100</v>
      </c>
    </row>
    <row r="8" spans="1:54" ht="142.5" customHeight="1" x14ac:dyDescent="0.2">
      <c r="A8" s="90">
        <v>5</v>
      </c>
      <c r="B8" s="91" t="s">
        <v>217</v>
      </c>
      <c r="C8" s="91" t="s">
        <v>128</v>
      </c>
      <c r="D8" s="140" t="s">
        <v>218</v>
      </c>
      <c r="E8" s="140" t="s">
        <v>219</v>
      </c>
      <c r="F8" s="92" t="s">
        <v>47</v>
      </c>
      <c r="G8" s="92">
        <v>297</v>
      </c>
      <c r="H8" s="93" t="s">
        <v>48</v>
      </c>
      <c r="I8" s="94">
        <v>0.6</v>
      </c>
      <c r="J8" s="93" t="s">
        <v>49</v>
      </c>
      <c r="K8" s="95">
        <v>0.6</v>
      </c>
      <c r="L8" s="93" t="s">
        <v>49</v>
      </c>
      <c r="M8" s="57" t="s">
        <v>220</v>
      </c>
      <c r="N8" s="91" t="s">
        <v>221</v>
      </c>
      <c r="O8" s="96" t="s">
        <v>52</v>
      </c>
      <c r="P8" s="97"/>
      <c r="Q8" s="98" t="s">
        <v>53</v>
      </c>
      <c r="R8" s="99" t="s">
        <v>54</v>
      </c>
      <c r="S8" s="100">
        <v>0.4</v>
      </c>
      <c r="T8" s="101" t="s">
        <v>222</v>
      </c>
      <c r="U8" s="102" t="s">
        <v>121</v>
      </c>
      <c r="V8" s="101" t="s">
        <v>223</v>
      </c>
      <c r="W8" s="103">
        <v>0.36</v>
      </c>
      <c r="X8" s="104" t="s">
        <v>57</v>
      </c>
      <c r="Y8" s="105" t="s">
        <v>49</v>
      </c>
      <c r="Z8" s="106">
        <v>0.6</v>
      </c>
      <c r="AA8" s="105" t="s">
        <v>49</v>
      </c>
      <c r="AB8" s="66" t="s">
        <v>58</v>
      </c>
      <c r="AC8" s="61"/>
      <c r="AD8" s="61"/>
      <c r="AE8" s="61"/>
      <c r="AF8" s="61"/>
      <c r="AG8" s="61"/>
      <c r="AH8" s="61"/>
      <c r="AI8" s="67" t="s">
        <v>224</v>
      </c>
      <c r="AJ8" s="174">
        <v>15</v>
      </c>
      <c r="AK8" s="67" t="s">
        <v>221</v>
      </c>
      <c r="AL8" s="174">
        <v>15</v>
      </c>
      <c r="AM8" s="67" t="s">
        <v>96</v>
      </c>
      <c r="AN8" s="174">
        <v>15</v>
      </c>
      <c r="AO8" s="67" t="s">
        <v>225</v>
      </c>
      <c r="AP8" s="174">
        <v>15</v>
      </c>
      <c r="AQ8" s="67" t="s">
        <v>226</v>
      </c>
      <c r="AR8" s="174">
        <v>15</v>
      </c>
      <c r="AS8" s="67" t="s">
        <v>227</v>
      </c>
      <c r="AT8" s="174">
        <v>15</v>
      </c>
      <c r="AU8" s="67" t="s">
        <v>228</v>
      </c>
      <c r="AV8" s="174">
        <v>10</v>
      </c>
      <c r="AW8" s="174">
        <f t="shared" si="0"/>
        <v>100</v>
      </c>
      <c r="AX8" s="67" t="s">
        <v>63</v>
      </c>
      <c r="AY8" s="107" t="s">
        <v>101</v>
      </c>
      <c r="AZ8" s="174" t="s">
        <v>65</v>
      </c>
      <c r="BA8" s="177">
        <v>0.33</v>
      </c>
      <c r="BB8" s="108" t="s">
        <v>229</v>
      </c>
    </row>
    <row r="9" spans="1:54" ht="80.25" customHeight="1" thickBot="1" x14ac:dyDescent="0.25">
      <c r="A9" s="109"/>
      <c r="B9" s="110"/>
      <c r="C9" s="110"/>
      <c r="D9" s="128"/>
      <c r="E9" s="128"/>
      <c r="F9" s="111"/>
      <c r="G9" s="111"/>
      <c r="H9" s="112"/>
      <c r="I9" s="113"/>
      <c r="J9" s="112"/>
      <c r="K9" s="114"/>
      <c r="L9" s="112"/>
      <c r="M9" s="57" t="s">
        <v>230</v>
      </c>
      <c r="N9" s="110"/>
      <c r="O9" s="115" t="s">
        <v>52</v>
      </c>
      <c r="P9" s="116"/>
      <c r="Q9" s="117" t="s">
        <v>53</v>
      </c>
      <c r="R9" s="118" t="s">
        <v>54</v>
      </c>
      <c r="S9" s="119">
        <v>0.4</v>
      </c>
      <c r="T9" s="120" t="s">
        <v>222</v>
      </c>
      <c r="U9" s="121" t="s">
        <v>56</v>
      </c>
      <c r="V9" s="69" t="s">
        <v>231</v>
      </c>
      <c r="W9" s="122">
        <f>36%-14.4%</f>
        <v>0.21599999999999997</v>
      </c>
      <c r="X9" s="123" t="s">
        <v>57</v>
      </c>
      <c r="Y9" s="124" t="s">
        <v>49</v>
      </c>
      <c r="Z9" s="125">
        <v>0.6</v>
      </c>
      <c r="AA9" s="124" t="s">
        <v>49</v>
      </c>
      <c r="AB9" s="66" t="s">
        <v>58</v>
      </c>
      <c r="AC9" s="61"/>
      <c r="AD9" s="61"/>
      <c r="AE9" s="61"/>
      <c r="AF9" s="61"/>
      <c r="AG9" s="61"/>
      <c r="AH9" s="61"/>
      <c r="AI9" s="67" t="s">
        <v>224</v>
      </c>
      <c r="AJ9" s="174">
        <v>15</v>
      </c>
      <c r="AK9" s="67" t="s">
        <v>221</v>
      </c>
      <c r="AL9" s="174">
        <v>15</v>
      </c>
      <c r="AM9" s="67" t="s">
        <v>56</v>
      </c>
      <c r="AN9" s="174">
        <v>15</v>
      </c>
      <c r="AO9" s="67" t="s">
        <v>232</v>
      </c>
      <c r="AP9" s="174">
        <v>15</v>
      </c>
      <c r="AQ9" s="67" t="s">
        <v>102</v>
      </c>
      <c r="AR9" s="174">
        <v>15</v>
      </c>
      <c r="AS9" s="67" t="s">
        <v>227</v>
      </c>
      <c r="AT9" s="174">
        <v>15</v>
      </c>
      <c r="AU9" s="67" t="s">
        <v>233</v>
      </c>
      <c r="AV9" s="174">
        <v>10</v>
      </c>
      <c r="AW9" s="174">
        <f t="shared" si="0"/>
        <v>100</v>
      </c>
      <c r="AX9" s="67" t="s">
        <v>63</v>
      </c>
      <c r="AY9" s="107" t="s">
        <v>103</v>
      </c>
      <c r="AZ9" s="174" t="s">
        <v>65</v>
      </c>
      <c r="BA9" s="177">
        <v>0.33</v>
      </c>
      <c r="BB9" s="126" t="s">
        <v>104</v>
      </c>
    </row>
    <row r="10" spans="1:54" ht="48.75" customHeight="1" x14ac:dyDescent="0.2">
      <c r="A10" s="127">
        <v>6</v>
      </c>
      <c r="B10" s="128" t="s">
        <v>105</v>
      </c>
      <c r="C10" s="128" t="s">
        <v>128</v>
      </c>
      <c r="D10" s="57" t="s">
        <v>234</v>
      </c>
      <c r="E10" s="57" t="s">
        <v>106</v>
      </c>
      <c r="F10" s="129" t="s">
        <v>47</v>
      </c>
      <c r="G10" s="129">
        <v>3</v>
      </c>
      <c r="H10" s="130" t="s">
        <v>57</v>
      </c>
      <c r="I10" s="131">
        <v>0.4</v>
      </c>
      <c r="J10" s="132" t="s">
        <v>107</v>
      </c>
      <c r="K10" s="131">
        <v>0.8</v>
      </c>
      <c r="L10" s="133" t="s">
        <v>108</v>
      </c>
      <c r="M10" s="57" t="s">
        <v>109</v>
      </c>
      <c r="N10" s="134" t="s">
        <v>235</v>
      </c>
      <c r="O10" s="135" t="s">
        <v>52</v>
      </c>
      <c r="Q10" s="62" t="s">
        <v>53</v>
      </c>
      <c r="R10" s="63" t="s">
        <v>54</v>
      </c>
      <c r="S10" s="55">
        <f>25+15</f>
        <v>40</v>
      </c>
      <c r="T10" s="136" t="s">
        <v>55</v>
      </c>
      <c r="U10" s="55" t="s">
        <v>121</v>
      </c>
      <c r="V10" s="137" t="s">
        <v>110</v>
      </c>
      <c r="W10" s="71">
        <v>0.24</v>
      </c>
      <c r="X10" s="65" t="s">
        <v>57</v>
      </c>
      <c r="Y10" s="138" t="s">
        <v>107</v>
      </c>
      <c r="Z10" s="59">
        <v>0.8</v>
      </c>
      <c r="AA10" s="138" t="s">
        <v>108</v>
      </c>
      <c r="AB10" s="66" t="s">
        <v>58</v>
      </c>
      <c r="AC10" s="61"/>
      <c r="AD10" s="61"/>
      <c r="AE10" s="61"/>
      <c r="AF10" s="61"/>
      <c r="AG10" s="61"/>
      <c r="AH10" s="61"/>
      <c r="AI10" s="67" t="s">
        <v>236</v>
      </c>
      <c r="AJ10" s="174">
        <v>15</v>
      </c>
      <c r="AK10" s="67" t="s">
        <v>237</v>
      </c>
      <c r="AL10" s="174">
        <v>15</v>
      </c>
      <c r="AM10" s="67" t="s">
        <v>96</v>
      </c>
      <c r="AN10" s="174">
        <v>15</v>
      </c>
      <c r="AO10" s="67" t="s">
        <v>111</v>
      </c>
      <c r="AP10" s="174">
        <v>15</v>
      </c>
      <c r="AQ10" s="67" t="s">
        <v>112</v>
      </c>
      <c r="AR10" s="174">
        <v>15</v>
      </c>
      <c r="AS10" s="67" t="s">
        <v>112</v>
      </c>
      <c r="AT10" s="174">
        <v>15</v>
      </c>
      <c r="AU10" s="67" t="s">
        <v>76</v>
      </c>
      <c r="AV10" s="174">
        <v>10</v>
      </c>
      <c r="AW10" s="174">
        <f t="shared" si="0"/>
        <v>100</v>
      </c>
      <c r="AX10" s="67" t="s">
        <v>63</v>
      </c>
      <c r="AY10" s="107" t="s">
        <v>103</v>
      </c>
      <c r="AZ10" s="174" t="s">
        <v>65</v>
      </c>
      <c r="BA10" s="177">
        <v>0.33</v>
      </c>
      <c r="BB10" s="126" t="s">
        <v>104</v>
      </c>
    </row>
    <row r="11" spans="1:54" ht="88.5" customHeight="1" x14ac:dyDescent="0.2">
      <c r="A11" s="139"/>
      <c r="B11" s="140"/>
      <c r="C11" s="140"/>
      <c r="D11" s="57"/>
      <c r="E11" s="57"/>
      <c r="F11" s="141"/>
      <c r="G11" s="141"/>
      <c r="H11" s="142"/>
      <c r="I11" s="143"/>
      <c r="J11" s="144"/>
      <c r="K11" s="143"/>
      <c r="L11" s="145"/>
      <c r="M11" s="57" t="s">
        <v>238</v>
      </c>
      <c r="N11" s="134"/>
      <c r="O11" s="135"/>
      <c r="Q11" s="85" t="s">
        <v>53</v>
      </c>
      <c r="R11" s="146" t="s">
        <v>54</v>
      </c>
      <c r="S11" s="79">
        <f>25+15</f>
        <v>40</v>
      </c>
      <c r="T11" s="147" t="s">
        <v>55</v>
      </c>
      <c r="U11" s="79" t="s">
        <v>121</v>
      </c>
      <c r="V11" s="148" t="s">
        <v>239</v>
      </c>
      <c r="W11" s="149">
        <v>0.14000000000000001</v>
      </c>
      <c r="X11" s="150" t="s">
        <v>113</v>
      </c>
      <c r="Y11" s="151" t="s">
        <v>107</v>
      </c>
      <c r="Z11" s="81">
        <v>0.8</v>
      </c>
      <c r="AA11" s="151" t="s">
        <v>108</v>
      </c>
      <c r="AB11" s="66" t="s">
        <v>58</v>
      </c>
      <c r="AC11" s="61"/>
      <c r="AD11" s="61"/>
      <c r="AE11" s="61"/>
      <c r="AF11" s="61"/>
      <c r="AG11" s="61"/>
      <c r="AH11" s="61"/>
      <c r="AI11" s="67" t="s">
        <v>236</v>
      </c>
      <c r="AJ11" s="174">
        <v>15</v>
      </c>
      <c r="AK11" s="67" t="s">
        <v>237</v>
      </c>
      <c r="AL11" s="174">
        <v>15</v>
      </c>
      <c r="AM11" s="67" t="s">
        <v>96</v>
      </c>
      <c r="AN11" s="174">
        <v>15</v>
      </c>
      <c r="AO11" s="67" t="s">
        <v>240</v>
      </c>
      <c r="AP11" s="174">
        <v>15</v>
      </c>
      <c r="AQ11" s="67" t="s">
        <v>241</v>
      </c>
      <c r="AR11" s="174">
        <v>15</v>
      </c>
      <c r="AS11" s="67" t="s">
        <v>114</v>
      </c>
      <c r="AT11" s="174">
        <v>15</v>
      </c>
      <c r="AU11" s="67" t="s">
        <v>115</v>
      </c>
      <c r="AV11" s="174">
        <v>10</v>
      </c>
      <c r="AW11" s="174">
        <f t="shared" si="0"/>
        <v>100</v>
      </c>
      <c r="AX11" s="67" t="s">
        <v>63</v>
      </c>
      <c r="AY11" s="89" t="s">
        <v>242</v>
      </c>
      <c r="AZ11" s="174" t="s">
        <v>65</v>
      </c>
      <c r="BA11" s="177">
        <v>0</v>
      </c>
      <c r="BB11" s="108" t="s">
        <v>116</v>
      </c>
    </row>
    <row r="12" spans="1:54" s="75" customFormat="1" ht="108.75" customHeight="1" x14ac:dyDescent="0.25">
      <c r="A12" s="68">
        <v>7</v>
      </c>
      <c r="B12" s="69" t="s">
        <v>117</v>
      </c>
      <c r="C12" s="69" t="s">
        <v>128</v>
      </c>
      <c r="D12" s="57" t="s">
        <v>243</v>
      </c>
      <c r="E12" s="57" t="s">
        <v>118</v>
      </c>
      <c r="F12" s="68" t="s">
        <v>47</v>
      </c>
      <c r="G12" s="68">
        <f>3*12</f>
        <v>36</v>
      </c>
      <c r="H12" s="68" t="s">
        <v>48</v>
      </c>
      <c r="I12" s="71">
        <v>0.6</v>
      </c>
      <c r="J12" s="152" t="s">
        <v>107</v>
      </c>
      <c r="K12" s="71">
        <v>0.8</v>
      </c>
      <c r="L12" s="153" t="s">
        <v>108</v>
      </c>
      <c r="M12" s="57" t="s">
        <v>294</v>
      </c>
      <c r="N12" s="69" t="s">
        <v>119</v>
      </c>
      <c r="O12" s="72" t="s">
        <v>52</v>
      </c>
      <c r="P12" s="68"/>
      <c r="Q12" s="73" t="s">
        <v>53</v>
      </c>
      <c r="R12" s="73" t="s">
        <v>54</v>
      </c>
      <c r="S12" s="68">
        <f>25+15</f>
        <v>40</v>
      </c>
      <c r="T12" s="69" t="s">
        <v>120</v>
      </c>
      <c r="U12" s="68" t="s">
        <v>121</v>
      </c>
      <c r="V12" s="69" t="s">
        <v>122</v>
      </c>
      <c r="W12" s="71">
        <v>0.36</v>
      </c>
      <c r="X12" s="74" t="s">
        <v>57</v>
      </c>
      <c r="Y12" s="152" t="s">
        <v>107</v>
      </c>
      <c r="Z12" s="71">
        <v>0.8</v>
      </c>
      <c r="AA12" s="152" t="s">
        <v>108</v>
      </c>
      <c r="AB12" s="66" t="s">
        <v>58</v>
      </c>
      <c r="AC12" s="68"/>
      <c r="AD12" s="68"/>
      <c r="AE12" s="68"/>
      <c r="AF12" s="68"/>
      <c r="AG12" s="68"/>
      <c r="AH12" s="68"/>
      <c r="AI12" s="67" t="s">
        <v>119</v>
      </c>
      <c r="AJ12" s="174">
        <v>15</v>
      </c>
      <c r="AK12" s="67" t="s">
        <v>244</v>
      </c>
      <c r="AL12" s="174">
        <v>15</v>
      </c>
      <c r="AM12" s="67" t="s">
        <v>96</v>
      </c>
      <c r="AN12" s="174">
        <v>15</v>
      </c>
      <c r="AO12" s="67" t="s">
        <v>123</v>
      </c>
      <c r="AP12" s="174">
        <v>15</v>
      </c>
      <c r="AQ12" s="67" t="s">
        <v>245</v>
      </c>
      <c r="AR12" s="174">
        <v>15</v>
      </c>
      <c r="AS12" s="67" t="s">
        <v>246</v>
      </c>
      <c r="AT12" s="174">
        <v>15</v>
      </c>
      <c r="AU12" s="67" t="s">
        <v>124</v>
      </c>
      <c r="AV12" s="174">
        <v>10</v>
      </c>
      <c r="AW12" s="174">
        <f t="shared" si="0"/>
        <v>100</v>
      </c>
      <c r="AX12" s="67" t="s">
        <v>63</v>
      </c>
      <c r="AY12" s="107" t="s">
        <v>125</v>
      </c>
      <c r="AZ12" s="174" t="s">
        <v>65</v>
      </c>
      <c r="BA12" s="176">
        <v>0.33</v>
      </c>
      <c r="BB12" s="107" t="s">
        <v>126</v>
      </c>
    </row>
    <row r="13" spans="1:54" ht="108.75" customHeight="1" x14ac:dyDescent="0.2">
      <c r="A13" s="68">
        <v>8</v>
      </c>
      <c r="B13" s="69" t="s">
        <v>127</v>
      </c>
      <c r="C13" s="69" t="s">
        <v>128</v>
      </c>
      <c r="D13" s="57" t="s">
        <v>129</v>
      </c>
      <c r="E13" s="57" t="s">
        <v>130</v>
      </c>
      <c r="F13" s="68" t="s">
        <v>47</v>
      </c>
      <c r="G13" s="68">
        <v>8</v>
      </c>
      <c r="H13" s="68" t="s">
        <v>57</v>
      </c>
      <c r="I13" s="71">
        <v>0.4</v>
      </c>
      <c r="J13" s="152" t="s">
        <v>107</v>
      </c>
      <c r="K13" s="71">
        <v>0.8</v>
      </c>
      <c r="L13" s="154" t="s">
        <v>108</v>
      </c>
      <c r="M13" s="57" t="s">
        <v>131</v>
      </c>
      <c r="N13" s="68" t="s">
        <v>132</v>
      </c>
      <c r="O13" s="72" t="s">
        <v>52</v>
      </c>
      <c r="P13" s="61"/>
      <c r="Q13" s="73" t="s">
        <v>133</v>
      </c>
      <c r="R13" s="73" t="s">
        <v>54</v>
      </c>
      <c r="S13" s="71">
        <v>0.3</v>
      </c>
      <c r="T13" s="69" t="s">
        <v>134</v>
      </c>
      <c r="U13" s="68" t="s">
        <v>121</v>
      </c>
      <c r="V13" s="137" t="s">
        <v>135</v>
      </c>
      <c r="W13" s="71">
        <v>0.28000000000000003</v>
      </c>
      <c r="X13" s="74" t="s">
        <v>57</v>
      </c>
      <c r="Y13" s="152" t="s">
        <v>107</v>
      </c>
      <c r="Z13" s="71">
        <v>0.8</v>
      </c>
      <c r="AA13" s="152" t="s">
        <v>108</v>
      </c>
      <c r="AB13" s="66" t="s">
        <v>58</v>
      </c>
      <c r="AC13" s="61"/>
      <c r="AD13" s="61"/>
      <c r="AE13" s="61"/>
      <c r="AF13" s="61"/>
      <c r="AG13" s="61"/>
      <c r="AH13" s="61"/>
      <c r="AI13" s="67" t="s">
        <v>247</v>
      </c>
      <c r="AJ13" s="174">
        <v>15</v>
      </c>
      <c r="AK13" s="67" t="s">
        <v>247</v>
      </c>
      <c r="AL13" s="174">
        <v>15</v>
      </c>
      <c r="AM13" s="67" t="s">
        <v>96</v>
      </c>
      <c r="AN13" s="174">
        <v>15</v>
      </c>
      <c r="AO13" s="67" t="s">
        <v>131</v>
      </c>
      <c r="AP13" s="174">
        <v>15</v>
      </c>
      <c r="AQ13" s="67" t="s">
        <v>131</v>
      </c>
      <c r="AR13" s="174">
        <v>15</v>
      </c>
      <c r="AS13" s="67" t="s">
        <v>248</v>
      </c>
      <c r="AT13" s="174">
        <v>15</v>
      </c>
      <c r="AU13" s="67" t="s">
        <v>136</v>
      </c>
      <c r="AV13" s="174">
        <v>10</v>
      </c>
      <c r="AW13" s="174">
        <f t="shared" si="0"/>
        <v>100</v>
      </c>
      <c r="AX13" s="67" t="s">
        <v>63</v>
      </c>
      <c r="AY13" s="107" t="s">
        <v>137</v>
      </c>
      <c r="AZ13" s="174" t="s">
        <v>65</v>
      </c>
      <c r="BA13" s="177">
        <v>0</v>
      </c>
      <c r="BB13" s="108" t="s">
        <v>138</v>
      </c>
    </row>
    <row r="14" spans="1:54" s="13" customFormat="1" ht="63.75" x14ac:dyDescent="0.25">
      <c r="A14" s="68">
        <v>9</v>
      </c>
      <c r="B14" s="69" t="s">
        <v>139</v>
      </c>
      <c r="C14" s="69" t="s">
        <v>128</v>
      </c>
      <c r="D14" s="57" t="s">
        <v>140</v>
      </c>
      <c r="E14" s="57" t="s">
        <v>141</v>
      </c>
      <c r="F14" s="68" t="s">
        <v>142</v>
      </c>
      <c r="G14" s="68">
        <v>12</v>
      </c>
      <c r="H14" s="68" t="s">
        <v>57</v>
      </c>
      <c r="I14" s="155">
        <v>0.4</v>
      </c>
      <c r="J14" s="152" t="s">
        <v>107</v>
      </c>
      <c r="K14" s="71">
        <v>0.8</v>
      </c>
      <c r="L14" s="154" t="s">
        <v>108</v>
      </c>
      <c r="M14" s="57" t="s">
        <v>143</v>
      </c>
      <c r="N14" s="69" t="s">
        <v>144</v>
      </c>
      <c r="O14" s="72" t="s">
        <v>52</v>
      </c>
      <c r="P14" s="156"/>
      <c r="Q14" s="73" t="s">
        <v>53</v>
      </c>
      <c r="R14" s="73" t="s">
        <v>54</v>
      </c>
      <c r="S14" s="155">
        <v>0.4</v>
      </c>
      <c r="T14" s="156" t="s">
        <v>145</v>
      </c>
      <c r="U14" s="68" t="s">
        <v>121</v>
      </c>
      <c r="V14" s="69" t="s">
        <v>146</v>
      </c>
      <c r="W14" s="71">
        <v>0.24</v>
      </c>
      <c r="X14" s="157" t="s">
        <v>57</v>
      </c>
      <c r="Y14" s="152" t="s">
        <v>107</v>
      </c>
      <c r="Z14" s="71">
        <v>0.8</v>
      </c>
      <c r="AA14" s="152" t="s">
        <v>108</v>
      </c>
      <c r="AB14" s="66" t="s">
        <v>58</v>
      </c>
      <c r="AC14" s="156"/>
      <c r="AD14" s="156"/>
      <c r="AE14" s="156"/>
      <c r="AF14" s="156"/>
      <c r="AG14" s="156"/>
      <c r="AH14" s="156"/>
      <c r="AI14" s="67" t="s">
        <v>249</v>
      </c>
      <c r="AJ14" s="174">
        <v>15</v>
      </c>
      <c r="AK14" s="67" t="s">
        <v>250</v>
      </c>
      <c r="AL14" s="174">
        <v>15</v>
      </c>
      <c r="AM14" s="67" t="s">
        <v>96</v>
      </c>
      <c r="AN14" s="174">
        <v>15</v>
      </c>
      <c r="AO14" s="67" t="s">
        <v>251</v>
      </c>
      <c r="AP14" s="174">
        <v>15</v>
      </c>
      <c r="AQ14" s="67" t="s">
        <v>252</v>
      </c>
      <c r="AR14" s="174">
        <v>15</v>
      </c>
      <c r="AS14" s="67" t="s">
        <v>147</v>
      </c>
      <c r="AT14" s="174">
        <v>15</v>
      </c>
      <c r="AU14" s="67" t="s">
        <v>148</v>
      </c>
      <c r="AV14" s="174">
        <v>10</v>
      </c>
      <c r="AW14" s="174">
        <f t="shared" si="0"/>
        <v>100</v>
      </c>
      <c r="AX14" s="67" t="s">
        <v>63</v>
      </c>
      <c r="AY14" s="107" t="s">
        <v>149</v>
      </c>
      <c r="AZ14" s="174" t="s">
        <v>65</v>
      </c>
      <c r="BA14" s="176">
        <v>0.33</v>
      </c>
      <c r="BB14" s="89" t="s">
        <v>150</v>
      </c>
    </row>
    <row r="15" spans="1:54" ht="165.75" customHeight="1" x14ac:dyDescent="0.2">
      <c r="A15" s="68">
        <v>10</v>
      </c>
      <c r="B15" s="69" t="s">
        <v>151</v>
      </c>
      <c r="C15" s="69" t="s">
        <v>128</v>
      </c>
      <c r="D15" s="57" t="s">
        <v>152</v>
      </c>
      <c r="E15" s="57" t="s">
        <v>153</v>
      </c>
      <c r="F15" s="68" t="s">
        <v>47</v>
      </c>
      <c r="G15" s="68">
        <f>2*12</f>
        <v>24</v>
      </c>
      <c r="H15" s="68" t="s">
        <v>57</v>
      </c>
      <c r="I15" s="71">
        <v>0.4</v>
      </c>
      <c r="J15" s="152" t="s">
        <v>107</v>
      </c>
      <c r="K15" s="71">
        <v>0.8</v>
      </c>
      <c r="L15" s="154" t="s">
        <v>108</v>
      </c>
      <c r="M15" s="57" t="s">
        <v>253</v>
      </c>
      <c r="N15" s="68" t="s">
        <v>154</v>
      </c>
      <c r="O15" s="72" t="s">
        <v>52</v>
      </c>
      <c r="P15" s="156"/>
      <c r="Q15" s="73" t="s">
        <v>53</v>
      </c>
      <c r="R15" s="73" t="s">
        <v>54</v>
      </c>
      <c r="S15" s="155">
        <v>0.4</v>
      </c>
      <c r="T15" s="158" t="s">
        <v>155</v>
      </c>
      <c r="U15" s="68" t="s">
        <v>121</v>
      </c>
      <c r="V15" s="69" t="s">
        <v>156</v>
      </c>
      <c r="W15" s="71">
        <v>0.24</v>
      </c>
      <c r="X15" s="157" t="s">
        <v>57</v>
      </c>
      <c r="Y15" s="152" t="s">
        <v>107</v>
      </c>
      <c r="Z15" s="155">
        <v>0.8</v>
      </c>
      <c r="AA15" s="152" t="s">
        <v>108</v>
      </c>
      <c r="AB15" s="66" t="s">
        <v>58</v>
      </c>
      <c r="AC15" s="61"/>
      <c r="AD15" s="61"/>
      <c r="AE15" s="61"/>
      <c r="AF15" s="61"/>
      <c r="AG15" s="61"/>
      <c r="AH15" s="61"/>
      <c r="AI15" s="67" t="s">
        <v>254</v>
      </c>
      <c r="AJ15" s="174">
        <v>15</v>
      </c>
      <c r="AK15" s="67" t="s">
        <v>157</v>
      </c>
      <c r="AL15" s="174">
        <v>15</v>
      </c>
      <c r="AM15" s="67" t="s">
        <v>96</v>
      </c>
      <c r="AN15" s="174">
        <v>15</v>
      </c>
      <c r="AO15" s="67" t="s">
        <v>158</v>
      </c>
      <c r="AP15" s="174">
        <v>15</v>
      </c>
      <c r="AQ15" s="67" t="s">
        <v>158</v>
      </c>
      <c r="AR15" s="174">
        <v>15</v>
      </c>
      <c r="AS15" s="67" t="s">
        <v>159</v>
      </c>
      <c r="AT15" s="174">
        <v>15</v>
      </c>
      <c r="AU15" s="67" t="s">
        <v>159</v>
      </c>
      <c r="AV15" s="174">
        <v>10</v>
      </c>
      <c r="AW15" s="174">
        <f t="shared" si="0"/>
        <v>100</v>
      </c>
      <c r="AX15" s="67" t="s">
        <v>63</v>
      </c>
      <c r="AY15" s="107" t="s">
        <v>255</v>
      </c>
      <c r="AZ15" s="174" t="s">
        <v>65</v>
      </c>
      <c r="BA15" s="177">
        <v>0.33</v>
      </c>
      <c r="BB15" s="108" t="s">
        <v>160</v>
      </c>
    </row>
    <row r="16" spans="1:54" ht="67.5" x14ac:dyDescent="0.2">
      <c r="A16" s="68">
        <v>11</v>
      </c>
      <c r="B16" s="69" t="s">
        <v>161</v>
      </c>
      <c r="C16" s="69" t="s">
        <v>128</v>
      </c>
      <c r="D16" s="57" t="s">
        <v>162</v>
      </c>
      <c r="E16" s="57" t="s">
        <v>163</v>
      </c>
      <c r="F16" s="68" t="s">
        <v>47</v>
      </c>
      <c r="G16" s="68">
        <v>12</v>
      </c>
      <c r="H16" s="68" t="s">
        <v>57</v>
      </c>
      <c r="I16" s="71">
        <v>0.4</v>
      </c>
      <c r="J16" s="152" t="s">
        <v>107</v>
      </c>
      <c r="K16" s="71">
        <v>0.8</v>
      </c>
      <c r="L16" s="153" t="s">
        <v>108</v>
      </c>
      <c r="M16" s="57" t="s">
        <v>164</v>
      </c>
      <c r="N16" s="68" t="s">
        <v>165</v>
      </c>
      <c r="O16" s="72" t="s">
        <v>52</v>
      </c>
      <c r="P16" s="156"/>
      <c r="Q16" s="73" t="s">
        <v>133</v>
      </c>
      <c r="R16" s="73" t="s">
        <v>54</v>
      </c>
      <c r="S16" s="155">
        <v>0.3</v>
      </c>
      <c r="T16" s="158" t="s">
        <v>166</v>
      </c>
      <c r="U16" s="68" t="s">
        <v>121</v>
      </c>
      <c r="V16" s="69" t="s">
        <v>167</v>
      </c>
      <c r="W16" s="71">
        <v>0.28000000000000003</v>
      </c>
      <c r="X16" s="157" t="s">
        <v>57</v>
      </c>
      <c r="Y16" s="152" t="s">
        <v>107</v>
      </c>
      <c r="Z16" s="155">
        <v>0.8</v>
      </c>
      <c r="AA16" s="152" t="s">
        <v>108</v>
      </c>
      <c r="AB16" s="66" t="s">
        <v>58</v>
      </c>
      <c r="AC16" s="61"/>
      <c r="AD16" s="61"/>
      <c r="AE16" s="61"/>
      <c r="AF16" s="61"/>
      <c r="AG16" s="61"/>
      <c r="AH16" s="61"/>
      <c r="AI16" s="67" t="s">
        <v>256</v>
      </c>
      <c r="AJ16" s="174">
        <v>15</v>
      </c>
      <c r="AK16" s="67" t="s">
        <v>168</v>
      </c>
      <c r="AL16" s="174">
        <v>15</v>
      </c>
      <c r="AM16" s="67" t="s">
        <v>96</v>
      </c>
      <c r="AN16" s="174">
        <v>15</v>
      </c>
      <c r="AO16" s="67" t="s">
        <v>164</v>
      </c>
      <c r="AP16" s="174">
        <v>15</v>
      </c>
      <c r="AQ16" s="67" t="s">
        <v>169</v>
      </c>
      <c r="AR16" s="174">
        <v>15</v>
      </c>
      <c r="AS16" s="67" t="s">
        <v>257</v>
      </c>
      <c r="AT16" s="174">
        <v>15</v>
      </c>
      <c r="AU16" s="67" t="s">
        <v>170</v>
      </c>
      <c r="AV16" s="174">
        <v>10</v>
      </c>
      <c r="AW16" s="174">
        <f t="shared" si="0"/>
        <v>100</v>
      </c>
      <c r="AX16" s="67" t="s">
        <v>63</v>
      </c>
      <c r="AY16" s="107" t="s">
        <v>258</v>
      </c>
      <c r="AZ16" s="174" t="s">
        <v>65</v>
      </c>
      <c r="BA16" s="177">
        <v>0.33</v>
      </c>
      <c r="BB16" s="108" t="s">
        <v>259</v>
      </c>
    </row>
    <row r="17" spans="1:54" s="75" customFormat="1" ht="114.75" x14ac:dyDescent="0.25">
      <c r="A17" s="68">
        <v>12</v>
      </c>
      <c r="B17" s="69" t="s">
        <v>171</v>
      </c>
      <c r="C17" s="69" t="s">
        <v>128</v>
      </c>
      <c r="D17" s="57" t="s">
        <v>172</v>
      </c>
      <c r="E17" s="57" t="s">
        <v>173</v>
      </c>
      <c r="F17" s="68" t="s">
        <v>142</v>
      </c>
      <c r="G17" s="68">
        <v>2</v>
      </c>
      <c r="H17" s="159" t="s">
        <v>174</v>
      </c>
      <c r="I17" s="71">
        <v>0.2</v>
      </c>
      <c r="J17" s="159" t="s">
        <v>93</v>
      </c>
      <c r="K17" s="71">
        <v>1</v>
      </c>
      <c r="L17" s="160" t="s">
        <v>94</v>
      </c>
      <c r="M17" s="57" t="s">
        <v>175</v>
      </c>
      <c r="N17" s="68" t="s">
        <v>176</v>
      </c>
      <c r="O17" s="72" t="s">
        <v>52</v>
      </c>
      <c r="P17" s="68"/>
      <c r="Q17" s="73" t="s">
        <v>53</v>
      </c>
      <c r="R17" s="73" t="s">
        <v>54</v>
      </c>
      <c r="S17" s="71">
        <v>0.4</v>
      </c>
      <c r="T17" s="69" t="s">
        <v>177</v>
      </c>
      <c r="U17" s="68" t="s">
        <v>121</v>
      </c>
      <c r="V17" s="69" t="s">
        <v>178</v>
      </c>
      <c r="W17" s="71">
        <v>0.12</v>
      </c>
      <c r="X17" s="157" t="s">
        <v>113</v>
      </c>
      <c r="Y17" s="160" t="s">
        <v>93</v>
      </c>
      <c r="Z17" s="71">
        <v>1</v>
      </c>
      <c r="AA17" s="160" t="s">
        <v>94</v>
      </c>
      <c r="AB17" s="66" t="s">
        <v>58</v>
      </c>
      <c r="AC17" s="68"/>
      <c r="AD17" s="68"/>
      <c r="AE17" s="68"/>
      <c r="AF17" s="68"/>
      <c r="AG17" s="68"/>
      <c r="AH17" s="68"/>
      <c r="AI17" s="67" t="s">
        <v>260</v>
      </c>
      <c r="AJ17" s="174">
        <v>15</v>
      </c>
      <c r="AK17" s="67" t="s">
        <v>261</v>
      </c>
      <c r="AL17" s="174">
        <v>15</v>
      </c>
      <c r="AM17" s="67" t="s">
        <v>96</v>
      </c>
      <c r="AN17" s="174">
        <v>15</v>
      </c>
      <c r="AO17" s="67" t="s">
        <v>175</v>
      </c>
      <c r="AP17" s="174">
        <v>15</v>
      </c>
      <c r="AQ17" s="67" t="s">
        <v>175</v>
      </c>
      <c r="AR17" s="174">
        <v>15</v>
      </c>
      <c r="AS17" s="67" t="s">
        <v>262</v>
      </c>
      <c r="AT17" s="174">
        <v>15</v>
      </c>
      <c r="AU17" s="67" t="s">
        <v>179</v>
      </c>
      <c r="AV17" s="174">
        <v>10</v>
      </c>
      <c r="AW17" s="174">
        <f t="shared" si="0"/>
        <v>100</v>
      </c>
      <c r="AX17" s="67" t="s">
        <v>63</v>
      </c>
      <c r="AY17" s="89" t="s">
        <v>180</v>
      </c>
      <c r="AZ17" s="174" t="s">
        <v>65</v>
      </c>
      <c r="BA17" s="176">
        <v>0</v>
      </c>
      <c r="BB17" s="89" t="s">
        <v>181</v>
      </c>
    </row>
    <row r="18" spans="1:54" ht="69.75" customHeight="1" x14ac:dyDescent="0.2">
      <c r="A18" s="141">
        <v>13</v>
      </c>
      <c r="B18" s="140" t="s">
        <v>182</v>
      </c>
      <c r="C18" s="140" t="s">
        <v>128</v>
      </c>
      <c r="D18" s="140" t="s">
        <v>183</v>
      </c>
      <c r="E18" s="140" t="s">
        <v>184</v>
      </c>
      <c r="F18" s="140" t="s">
        <v>47</v>
      </c>
      <c r="G18" s="140">
        <v>72</v>
      </c>
      <c r="H18" s="141" t="s">
        <v>48</v>
      </c>
      <c r="I18" s="143">
        <v>0.6</v>
      </c>
      <c r="J18" s="144" t="s">
        <v>107</v>
      </c>
      <c r="K18" s="143">
        <v>0.8</v>
      </c>
      <c r="L18" s="161" t="s">
        <v>108</v>
      </c>
      <c r="M18" s="57" t="s">
        <v>263</v>
      </c>
      <c r="N18" s="140" t="s">
        <v>264</v>
      </c>
      <c r="O18" s="162" t="s">
        <v>82</v>
      </c>
      <c r="P18" s="61"/>
      <c r="Q18" s="73" t="s">
        <v>53</v>
      </c>
      <c r="R18" s="73" t="s">
        <v>54</v>
      </c>
      <c r="S18" s="71">
        <v>0.4</v>
      </c>
      <c r="T18" s="69" t="s">
        <v>185</v>
      </c>
      <c r="U18" s="68" t="s">
        <v>121</v>
      </c>
      <c r="V18" s="69" t="s">
        <v>186</v>
      </c>
      <c r="W18" s="71">
        <v>0.36</v>
      </c>
      <c r="X18" s="157" t="s">
        <v>113</v>
      </c>
      <c r="Y18" s="152" t="s">
        <v>107</v>
      </c>
      <c r="Z18" s="71">
        <v>0.8</v>
      </c>
      <c r="AA18" s="152" t="s">
        <v>108</v>
      </c>
      <c r="AB18" s="66" t="s">
        <v>58</v>
      </c>
      <c r="AC18" s="61"/>
      <c r="AD18" s="61"/>
      <c r="AE18" s="61"/>
      <c r="AF18" s="61"/>
      <c r="AG18" s="61"/>
      <c r="AH18" s="61"/>
      <c r="AI18" s="67" t="s">
        <v>265</v>
      </c>
      <c r="AJ18" s="174">
        <v>15</v>
      </c>
      <c r="AK18" s="67" t="s">
        <v>265</v>
      </c>
      <c r="AL18" s="174">
        <v>15</v>
      </c>
      <c r="AM18" s="67" t="s">
        <v>96</v>
      </c>
      <c r="AN18" s="174">
        <v>15</v>
      </c>
      <c r="AO18" s="67" t="s">
        <v>186</v>
      </c>
      <c r="AP18" s="174">
        <v>15</v>
      </c>
      <c r="AQ18" s="67" t="s">
        <v>187</v>
      </c>
      <c r="AR18" s="174">
        <v>15</v>
      </c>
      <c r="AS18" s="67" t="s">
        <v>187</v>
      </c>
      <c r="AT18" s="174">
        <v>15</v>
      </c>
      <c r="AU18" s="67" t="s">
        <v>188</v>
      </c>
      <c r="AV18" s="174">
        <v>10</v>
      </c>
      <c r="AW18" s="174">
        <f t="shared" si="0"/>
        <v>100</v>
      </c>
      <c r="AX18" s="67" t="s">
        <v>63</v>
      </c>
      <c r="AY18" s="107" t="s">
        <v>189</v>
      </c>
      <c r="AZ18" s="174" t="s">
        <v>65</v>
      </c>
      <c r="BA18" s="177">
        <v>0.33</v>
      </c>
      <c r="BB18" s="108" t="s">
        <v>266</v>
      </c>
    </row>
    <row r="19" spans="1:54" s="75" customFormat="1" ht="97.5" customHeight="1" x14ac:dyDescent="0.25">
      <c r="A19" s="129"/>
      <c r="B19" s="128"/>
      <c r="C19" s="128"/>
      <c r="D19" s="128"/>
      <c r="E19" s="128"/>
      <c r="F19" s="128"/>
      <c r="G19" s="128"/>
      <c r="H19" s="129"/>
      <c r="I19" s="131"/>
      <c r="J19" s="132"/>
      <c r="K19" s="131"/>
      <c r="L19" s="163"/>
      <c r="M19" s="57" t="s">
        <v>190</v>
      </c>
      <c r="N19" s="128"/>
      <c r="O19" s="162"/>
      <c r="P19" s="68"/>
      <c r="Q19" s="73" t="s">
        <v>133</v>
      </c>
      <c r="R19" s="73" t="s">
        <v>54</v>
      </c>
      <c r="S19" s="71">
        <v>0.3</v>
      </c>
      <c r="T19" s="68"/>
      <c r="U19" s="68"/>
      <c r="V19" s="69" t="s">
        <v>191</v>
      </c>
      <c r="W19" s="71">
        <v>0.25</v>
      </c>
      <c r="X19" s="157" t="s">
        <v>113</v>
      </c>
      <c r="Y19" s="152" t="s">
        <v>107</v>
      </c>
      <c r="Z19" s="71">
        <v>0.8</v>
      </c>
      <c r="AA19" s="152" t="s">
        <v>108</v>
      </c>
      <c r="AB19" s="66" t="s">
        <v>58</v>
      </c>
      <c r="AC19" s="68"/>
      <c r="AD19" s="68"/>
      <c r="AE19" s="68"/>
      <c r="AF19" s="68"/>
      <c r="AG19" s="68"/>
      <c r="AH19" s="68"/>
      <c r="AI19" s="67" t="s">
        <v>192</v>
      </c>
      <c r="AJ19" s="174">
        <v>0</v>
      </c>
      <c r="AK19" s="67" t="s">
        <v>192</v>
      </c>
      <c r="AL19" s="174">
        <v>0</v>
      </c>
      <c r="AM19" s="67" t="s">
        <v>192</v>
      </c>
      <c r="AN19" s="174">
        <v>0</v>
      </c>
      <c r="AO19" s="67" t="s">
        <v>193</v>
      </c>
      <c r="AP19" s="174">
        <v>15</v>
      </c>
      <c r="AQ19" s="67" t="s">
        <v>194</v>
      </c>
      <c r="AR19" s="174">
        <v>15</v>
      </c>
      <c r="AS19" s="67" t="s">
        <v>267</v>
      </c>
      <c r="AT19" s="174">
        <v>15</v>
      </c>
      <c r="AU19" s="67" t="s">
        <v>195</v>
      </c>
      <c r="AV19" s="174">
        <v>10</v>
      </c>
      <c r="AW19" s="174">
        <f t="shared" si="0"/>
        <v>55</v>
      </c>
      <c r="AX19" s="164" t="s">
        <v>268</v>
      </c>
      <c r="AY19" s="57" t="s">
        <v>180</v>
      </c>
      <c r="AZ19" s="174" t="s">
        <v>65</v>
      </c>
      <c r="BA19" s="68">
        <v>0</v>
      </c>
      <c r="BB19" s="57" t="s">
        <v>196</v>
      </c>
    </row>
    <row r="20" spans="1:54" s="86" customFormat="1" ht="90" x14ac:dyDescent="0.25">
      <c r="A20" s="69">
        <v>14</v>
      </c>
      <c r="B20" s="69" t="s">
        <v>269</v>
      </c>
      <c r="C20" s="69" t="s">
        <v>270</v>
      </c>
      <c r="D20" s="57" t="s">
        <v>271</v>
      </c>
      <c r="E20" s="57" t="s">
        <v>272</v>
      </c>
      <c r="F20" s="69" t="s">
        <v>142</v>
      </c>
      <c r="G20" s="69">
        <v>11636</v>
      </c>
      <c r="H20" s="165" t="s">
        <v>197</v>
      </c>
      <c r="I20" s="166">
        <v>1</v>
      </c>
      <c r="J20" s="167" t="s">
        <v>93</v>
      </c>
      <c r="K20" s="166">
        <v>1</v>
      </c>
      <c r="L20" s="167" t="s">
        <v>198</v>
      </c>
      <c r="M20" s="57" t="s">
        <v>273</v>
      </c>
      <c r="N20" s="69" t="s">
        <v>274</v>
      </c>
      <c r="O20" s="168" t="s">
        <v>82</v>
      </c>
      <c r="P20" s="69"/>
      <c r="Q20" s="73" t="s">
        <v>53</v>
      </c>
      <c r="R20" s="73" t="s">
        <v>54</v>
      </c>
      <c r="S20" s="166">
        <v>0.4</v>
      </c>
      <c r="T20" s="69" t="s">
        <v>275</v>
      </c>
      <c r="U20" s="69" t="s">
        <v>121</v>
      </c>
      <c r="V20" s="69" t="s">
        <v>199</v>
      </c>
      <c r="W20" s="166">
        <v>0.6</v>
      </c>
      <c r="X20" s="169" t="s">
        <v>48</v>
      </c>
      <c r="Y20" s="167" t="s">
        <v>93</v>
      </c>
      <c r="Z20" s="166">
        <v>1</v>
      </c>
      <c r="AA20" s="167" t="s">
        <v>94</v>
      </c>
      <c r="AB20" s="170" t="s">
        <v>200</v>
      </c>
      <c r="AC20" s="69"/>
      <c r="AD20" s="69"/>
      <c r="AE20" s="69"/>
      <c r="AF20" s="69"/>
      <c r="AG20" s="69"/>
      <c r="AH20" s="69"/>
      <c r="AI20" s="67" t="s">
        <v>276</v>
      </c>
      <c r="AJ20" s="174">
        <v>15</v>
      </c>
      <c r="AK20" s="67" t="s">
        <v>201</v>
      </c>
      <c r="AL20" s="174">
        <v>15</v>
      </c>
      <c r="AM20" s="67" t="s">
        <v>96</v>
      </c>
      <c r="AN20" s="174">
        <v>15</v>
      </c>
      <c r="AO20" s="67" t="s">
        <v>277</v>
      </c>
      <c r="AP20" s="174">
        <v>15</v>
      </c>
      <c r="AQ20" s="67" t="s">
        <v>273</v>
      </c>
      <c r="AR20" s="174">
        <v>15</v>
      </c>
      <c r="AS20" s="67" t="s">
        <v>277</v>
      </c>
      <c r="AT20" s="174">
        <v>15</v>
      </c>
      <c r="AU20" s="67" t="s">
        <v>202</v>
      </c>
      <c r="AV20" s="174">
        <v>10</v>
      </c>
      <c r="AW20" s="174">
        <f t="shared" si="0"/>
        <v>100</v>
      </c>
      <c r="AX20" s="67" t="s">
        <v>63</v>
      </c>
      <c r="AY20" s="57" t="s">
        <v>180</v>
      </c>
      <c r="AZ20" s="174" t="s">
        <v>65</v>
      </c>
      <c r="BA20" s="166">
        <v>0.33</v>
      </c>
      <c r="BB20" s="57" t="s">
        <v>203</v>
      </c>
    </row>
  </sheetData>
  <autoFilter ref="A3:AH20"/>
  <mergeCells count="70">
    <mergeCell ref="D8:D9"/>
    <mergeCell ref="E8:E9"/>
    <mergeCell ref="I18:I19"/>
    <mergeCell ref="J18:J19"/>
    <mergeCell ref="K18:K19"/>
    <mergeCell ref="L18:L19"/>
    <mergeCell ref="N18:N19"/>
    <mergeCell ref="O18:O19"/>
    <mergeCell ref="A18:A19"/>
    <mergeCell ref="B18:B19"/>
    <mergeCell ref="C18:C19"/>
    <mergeCell ref="F18:F19"/>
    <mergeCell ref="G18:G19"/>
    <mergeCell ref="H18:H19"/>
    <mergeCell ref="D18:D19"/>
    <mergeCell ref="E18:E19"/>
    <mergeCell ref="I10:I11"/>
    <mergeCell ref="J10:J11"/>
    <mergeCell ref="K10:K11"/>
    <mergeCell ref="L10:L11"/>
    <mergeCell ref="N10:N11"/>
    <mergeCell ref="O10:O11"/>
    <mergeCell ref="J8:J9"/>
    <mergeCell ref="K8:K9"/>
    <mergeCell ref="L8:L9"/>
    <mergeCell ref="N8:N9"/>
    <mergeCell ref="A10:A11"/>
    <mergeCell ref="B10:B11"/>
    <mergeCell ref="C10:C11"/>
    <mergeCell ref="F10:F11"/>
    <mergeCell ref="G10:G11"/>
    <mergeCell ref="H10:H11"/>
    <mergeCell ref="AF2:AF3"/>
    <mergeCell ref="AG2:AG3"/>
    <mergeCell ref="AH2:AH3"/>
    <mergeCell ref="A8:A9"/>
    <mergeCell ref="B8:B9"/>
    <mergeCell ref="C8:C9"/>
    <mergeCell ref="F8:F9"/>
    <mergeCell ref="G8:G9"/>
    <mergeCell ref="H8:H9"/>
    <mergeCell ref="I8:I9"/>
    <mergeCell ref="Z2:Z3"/>
    <mergeCell ref="AA2:AA3"/>
    <mergeCell ref="AB2:AB3"/>
    <mergeCell ref="AC2:AC3"/>
    <mergeCell ref="AD2:AD3"/>
    <mergeCell ref="AE2:AE3"/>
    <mergeCell ref="L2:L3"/>
    <mergeCell ref="M2:M3"/>
    <mergeCell ref="N2:N3"/>
    <mergeCell ref="O2:Q2"/>
    <mergeCell ref="R2:W2"/>
    <mergeCell ref="Y2:Y3"/>
    <mergeCell ref="F2:F3"/>
    <mergeCell ref="G2:G3"/>
    <mergeCell ref="H2:H3"/>
    <mergeCell ref="I2:I3"/>
    <mergeCell ref="J2:J3"/>
    <mergeCell ref="K2:K3"/>
    <mergeCell ref="A1:AB1"/>
    <mergeCell ref="AC1:AH1"/>
    <mergeCell ref="AI1:AV2"/>
    <mergeCell ref="AW1:AX2"/>
    <mergeCell ref="AY1:BB2"/>
    <mergeCell ref="A2:A3"/>
    <mergeCell ref="B2:B3"/>
    <mergeCell ref="C2:C3"/>
    <mergeCell ref="D2:D3"/>
    <mergeCell ref="E2:E3"/>
  </mergeCells>
  <conditionalFormatting sqref="J5:J7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:H7 H12:H14 H17:H18 H20:H1048576">
    <cfRule type="containsText" dxfId="63" priority="61" operator="containsText" text="Muy Alta">
      <formula>NOT(ISERROR(SEARCH("Muy Alta",H1)))</formula>
    </cfRule>
    <cfRule type="containsText" dxfId="62" priority="62" operator="containsText" text="Alta">
      <formula>NOT(ISERROR(SEARCH("Alta",H1)))</formula>
    </cfRule>
    <cfRule type="beginsWith" dxfId="61" priority="63" operator="beginsWith" text="Baja">
      <formula>LEFT(H1,LEN("Baja"))="Baja"</formula>
    </cfRule>
    <cfRule type="containsText" dxfId="60" priority="64" operator="containsText" text="Muy Baja">
      <formula>NOT(ISERROR(SEARCH("Muy Baja",H1)))</formula>
    </cfRule>
    <cfRule type="containsText" dxfId="59" priority="65" operator="containsText" text="Media">
      <formula>NOT(ISERROR(SEARCH("Media",H1)))</formula>
    </cfRule>
  </conditionalFormatting>
  <conditionalFormatting sqref="J8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8 H10">
    <cfRule type="containsText" dxfId="58" priority="55" operator="containsText" text="Muy Alta">
      <formula>NOT(ISERROR(SEARCH("Muy Alta",H8)))</formula>
    </cfRule>
    <cfRule type="containsText" dxfId="57" priority="56" operator="containsText" text="Alta">
      <formula>NOT(ISERROR(SEARCH("Alta",H8)))</formula>
    </cfRule>
    <cfRule type="beginsWith" dxfId="56" priority="57" operator="beginsWith" text="Baja">
      <formula>LEFT(H8,LEN("Baja"))="Baja"</formula>
    </cfRule>
    <cfRule type="containsText" dxfId="55" priority="58" operator="containsText" text="Muy Baja">
      <formula>NOT(ISERROR(SEARCH("Muy Baja",H8)))</formula>
    </cfRule>
    <cfRule type="containsText" dxfId="54" priority="59" operator="containsText" text="Media">
      <formula>NOT(ISERROR(SEARCH("Media",H8)))</formula>
    </cfRule>
  </conditionalFormatting>
  <conditionalFormatting sqref="H15">
    <cfRule type="containsText" dxfId="53" priority="50" operator="containsText" text="Muy Alta">
      <formula>NOT(ISERROR(SEARCH("Muy Alta",H15)))</formula>
    </cfRule>
    <cfRule type="containsText" dxfId="52" priority="51" operator="containsText" text="Alta">
      <formula>NOT(ISERROR(SEARCH("Alta",H15)))</formula>
    </cfRule>
    <cfRule type="beginsWith" dxfId="51" priority="52" operator="beginsWith" text="Baja">
      <formula>LEFT(H15,LEN("Baja"))="Baja"</formula>
    </cfRule>
    <cfRule type="containsText" dxfId="50" priority="53" operator="containsText" text="Muy Baja">
      <formula>NOT(ISERROR(SEARCH("Muy Baja",H15)))</formula>
    </cfRule>
    <cfRule type="containsText" dxfId="49" priority="54" operator="containsText" text="Media">
      <formula>NOT(ISERROR(SEARCH("Media",H15)))</formula>
    </cfRule>
  </conditionalFormatting>
  <conditionalFormatting sqref="H16">
    <cfRule type="containsText" dxfId="48" priority="45" operator="containsText" text="Muy Alta">
      <formula>NOT(ISERROR(SEARCH("Muy Alta",H16)))</formula>
    </cfRule>
    <cfRule type="containsText" dxfId="47" priority="46" operator="containsText" text="Alta">
      <formula>NOT(ISERROR(SEARCH("Alta",H16)))</formula>
    </cfRule>
    <cfRule type="beginsWith" dxfId="46" priority="47" operator="beginsWith" text="Baja">
      <formula>LEFT(H16,LEN("Baja"))="Baja"</formula>
    </cfRule>
    <cfRule type="containsText" dxfId="45" priority="48" operator="containsText" text="Muy Baja">
      <formula>NOT(ISERROR(SEARCH("Muy Baja",H16)))</formula>
    </cfRule>
    <cfRule type="containsText" dxfId="44" priority="49" operator="containsText" text="Media">
      <formula>NOT(ISERROR(SEARCH("Media",H16)))</formula>
    </cfRule>
  </conditionalFormatting>
  <conditionalFormatting sqref="J1:J18 J20:J1048576">
    <cfRule type="containsText" dxfId="43" priority="44" operator="containsText" text="Extremo">
      <formula>NOT(ISERROR(SEARCH("Extremo",J1)))</formula>
    </cfRule>
  </conditionalFormatting>
  <conditionalFormatting sqref="J17">
    <cfRule type="containsText" dxfId="42" priority="43" operator="containsText" text="Catastrófico">
      <formula>NOT(ISERROR(SEARCH("Catastrófico",J17)))</formula>
    </cfRule>
  </conditionalFormatting>
  <conditionalFormatting sqref="AX1:AX6">
    <cfRule type="cellIs" dxfId="41" priority="40" operator="equal">
      <formula>"Débil"</formula>
    </cfRule>
    <cfRule type="cellIs" dxfId="40" priority="41" operator="equal">
      <formula>"Moderado"</formula>
    </cfRule>
    <cfRule type="cellIs" dxfId="39" priority="42" operator="equal">
      <formula>"Fuerte"</formula>
    </cfRule>
  </conditionalFormatting>
  <conditionalFormatting sqref="AX7">
    <cfRule type="cellIs" dxfId="38" priority="37" operator="equal">
      <formula>"Débil"</formula>
    </cfRule>
    <cfRule type="cellIs" dxfId="37" priority="38" operator="equal">
      <formula>"Moderado"</formula>
    </cfRule>
    <cfRule type="cellIs" dxfId="36" priority="39" operator="equal">
      <formula>"Fuerte"</formula>
    </cfRule>
  </conditionalFormatting>
  <conditionalFormatting sqref="AX8">
    <cfRule type="cellIs" dxfId="35" priority="34" operator="equal">
      <formula>"Débil"</formula>
    </cfRule>
    <cfRule type="cellIs" dxfId="34" priority="35" operator="equal">
      <formula>"Moderado"</formula>
    </cfRule>
    <cfRule type="cellIs" dxfId="33" priority="36" operator="equal">
      <formula>"Fuerte"</formula>
    </cfRule>
  </conditionalFormatting>
  <conditionalFormatting sqref="AX9">
    <cfRule type="cellIs" dxfId="32" priority="31" operator="equal">
      <formula>"Débil"</formula>
    </cfRule>
    <cfRule type="cellIs" dxfId="31" priority="32" operator="equal">
      <formula>"Moderado"</formula>
    </cfRule>
    <cfRule type="cellIs" dxfId="30" priority="33" operator="equal">
      <formula>"Fuerte"</formula>
    </cfRule>
  </conditionalFormatting>
  <conditionalFormatting sqref="AX10">
    <cfRule type="cellIs" dxfId="29" priority="28" operator="equal">
      <formula>"Débil"</formula>
    </cfRule>
    <cfRule type="cellIs" dxfId="28" priority="29" operator="equal">
      <formula>"Moderado"</formula>
    </cfRule>
    <cfRule type="cellIs" dxfId="27" priority="30" operator="equal">
      <formula>"Fuerte"</formula>
    </cfRule>
  </conditionalFormatting>
  <conditionalFormatting sqref="AX11">
    <cfRule type="cellIs" dxfId="26" priority="25" operator="equal">
      <formula>"Débil"</formula>
    </cfRule>
    <cfRule type="cellIs" dxfId="25" priority="26" operator="equal">
      <formula>"Moderado"</formula>
    </cfRule>
    <cfRule type="cellIs" dxfId="24" priority="27" operator="equal">
      <formula>"Fuerte"</formula>
    </cfRule>
  </conditionalFormatting>
  <conditionalFormatting sqref="AX12">
    <cfRule type="cellIs" dxfId="23" priority="22" operator="equal">
      <formula>"Débil"</formula>
    </cfRule>
    <cfRule type="cellIs" dxfId="22" priority="23" operator="equal">
      <formula>"Moderado"</formula>
    </cfRule>
    <cfRule type="cellIs" dxfId="21" priority="24" operator="equal">
      <formula>"Fuerte"</formula>
    </cfRule>
  </conditionalFormatting>
  <conditionalFormatting sqref="AX13">
    <cfRule type="cellIs" dxfId="20" priority="19" operator="equal">
      <formula>"Débil"</formula>
    </cfRule>
    <cfRule type="cellIs" dxfId="19" priority="20" operator="equal">
      <formula>"Moderado"</formula>
    </cfRule>
    <cfRule type="cellIs" dxfId="18" priority="21" operator="equal">
      <formula>"Fuerte"</formula>
    </cfRule>
  </conditionalFormatting>
  <conditionalFormatting sqref="AX14">
    <cfRule type="cellIs" dxfId="17" priority="16" operator="equal">
      <formula>"Débil"</formula>
    </cfRule>
    <cfRule type="cellIs" dxfId="16" priority="17" operator="equal">
      <formula>"Moderado"</formula>
    </cfRule>
    <cfRule type="cellIs" dxfId="15" priority="18" operator="equal">
      <formula>"Fuerte"</formula>
    </cfRule>
  </conditionalFormatting>
  <conditionalFormatting sqref="AX15">
    <cfRule type="cellIs" dxfId="14" priority="13" operator="equal">
      <formula>"Débil"</formula>
    </cfRule>
    <cfRule type="cellIs" dxfId="13" priority="14" operator="equal">
      <formula>"Moderado"</formula>
    </cfRule>
    <cfRule type="cellIs" dxfId="12" priority="15" operator="equal">
      <formula>"Fuerte"</formula>
    </cfRule>
  </conditionalFormatting>
  <conditionalFormatting sqref="AX16">
    <cfRule type="cellIs" dxfId="11" priority="10" operator="equal">
      <formula>"Débil"</formula>
    </cfRule>
    <cfRule type="cellIs" dxfId="10" priority="11" operator="equal">
      <formula>"Moderado"</formula>
    </cfRule>
    <cfRule type="cellIs" dxfId="9" priority="12" operator="equal">
      <formula>"Fuerte"</formula>
    </cfRule>
  </conditionalFormatting>
  <conditionalFormatting sqref="AX17">
    <cfRule type="cellIs" dxfId="8" priority="7" operator="equal">
      <formula>"Débil"</formula>
    </cfRule>
    <cfRule type="cellIs" dxfId="7" priority="8" operator="equal">
      <formula>"Moderado"</formula>
    </cfRule>
    <cfRule type="cellIs" dxfId="6" priority="9" operator="equal">
      <formula>"Fuerte"</formula>
    </cfRule>
  </conditionalFormatting>
  <conditionalFormatting sqref="AX18">
    <cfRule type="cellIs" dxfId="5" priority="4" operator="equal">
      <formula>"Débil"</formula>
    </cfRule>
    <cfRule type="cellIs" dxfId="4" priority="5" operator="equal">
      <formula>"Moderado"</formula>
    </cfRule>
    <cfRule type="cellIs" dxfId="3" priority="6" operator="equal">
      <formula>"Fuerte"</formula>
    </cfRule>
  </conditionalFormatting>
  <conditionalFormatting sqref="AX20">
    <cfRule type="cellIs" dxfId="2" priority="1" operator="equal">
      <formula>"Débil"</formula>
    </cfRule>
    <cfRule type="cellIs" dxfId="1" priority="2" operator="equal">
      <formula>"Moderado"</formula>
    </cfRule>
    <cfRule type="cellIs" dxfId="0" priority="3" operator="equal">
      <formula>"Fuerte"</formula>
    </cfRule>
  </conditionalFormatting>
  <dataValidations count="9">
    <dataValidation type="list" allowBlank="1" showInputMessage="1" showErrorMessage="1" sqref="U4:U11">
      <formula1>Periodicidad</formula1>
    </dataValidation>
    <dataValidation type="list" allowBlank="1" showInputMessage="1" showErrorMessage="1" sqref="AB4:AB17">
      <formula1>Tratamiento</formula1>
    </dataValidation>
    <dataValidation type="list" allowBlank="1" showInputMessage="1" showErrorMessage="1" sqref="R4:R20">
      <formula1>Implementación</formula1>
    </dataValidation>
    <dataValidation type="list" allowBlank="1" showInputMessage="1" showErrorMessage="1" sqref="Q4:Q20">
      <formula1>Control</formula1>
    </dataValidation>
    <dataValidation type="list" allowBlank="1" showInputMessage="1" showErrorMessage="1" sqref="L4:L7 AA4:AA13">
      <formula1>Zona</formula1>
    </dataValidation>
    <dataValidation type="list" allowBlank="1" showInputMessage="1" showErrorMessage="1" sqref="Z4:Z11">
      <formula1>Porcentaje</formula1>
    </dataValidation>
    <dataValidation type="list" allowBlank="1" showInputMessage="1" showErrorMessage="1" sqref="J4:J7 Y4:Y13">
      <formula1>Impacto</formula1>
    </dataValidation>
    <dataValidation type="list" allowBlank="1" showInputMessage="1" showErrorMessage="1" sqref="I4:I7 K4:K6">
      <formula1>Peso</formula1>
    </dataValidation>
    <dataValidation type="list" allowBlank="1" showInputMessage="1" showErrorMessage="1" sqref="H4:H7 X4:X13">
      <formula1>Probabilidad</formula1>
    </dataValidation>
  </dataValidation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Evaluaciòn Mapa de riesgos 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 Interno</dc:creator>
  <cp:lastModifiedBy>Control Interno</cp:lastModifiedBy>
  <dcterms:created xsi:type="dcterms:W3CDTF">2021-05-14T21:58:33Z</dcterms:created>
  <dcterms:modified xsi:type="dcterms:W3CDTF">2021-05-14T22:17:17Z</dcterms:modified>
</cp:coreProperties>
</file>